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xcel関数" sheetId="2" r:id="rId1"/>
  </sheets>
  <calcPr calcId="152511"/>
</workbook>
</file>

<file path=xl/calcChain.xml><?xml version="1.0" encoding="utf-8"?>
<calcChain xmlns="http://schemas.openxmlformats.org/spreadsheetml/2006/main">
  <c r="N276" i="2" l="1"/>
  <c r="N264" i="2"/>
  <c r="N253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28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01" i="2"/>
  <c r="P164" i="2"/>
  <c r="O142" i="2"/>
  <c r="R115" i="2" l="1"/>
  <c r="P95" i="2"/>
  <c r="P82" i="2"/>
  <c r="P83" i="2"/>
  <c r="P84" i="2"/>
  <c r="P85" i="2"/>
  <c r="P81" i="2"/>
  <c r="P67" i="2"/>
  <c r="P66" i="2"/>
  <c r="P65" i="2"/>
  <c r="P64" i="2"/>
  <c r="Q52" i="2"/>
  <c r="Q51" i="2"/>
  <c r="Q50" i="2"/>
  <c r="P33" i="2"/>
  <c r="P18" i="2"/>
</calcChain>
</file>

<file path=xl/sharedStrings.xml><?xml version="1.0" encoding="utf-8"?>
<sst xmlns="http://schemas.openxmlformats.org/spreadsheetml/2006/main" count="792" uniqueCount="216">
  <si>
    <t>Excel関数</t>
    <rPh sb="5" eb="7">
      <t>カンスウ</t>
    </rPh>
    <phoneticPr fontId="1"/>
  </si>
  <si>
    <t>①SUM関数</t>
    <rPh sb="4" eb="6">
      <t>カンスウ</t>
    </rPh>
    <phoneticPr fontId="1"/>
  </si>
  <si>
    <t>SUM関数は、合計をとる関数です。</t>
    <rPh sb="3" eb="5">
      <t>カンスウ</t>
    </rPh>
    <rPh sb="7" eb="9">
      <t>ゴウケイ</t>
    </rPh>
    <rPh sb="12" eb="14">
      <t>カンスウ</t>
    </rPh>
    <phoneticPr fontId="1"/>
  </si>
  <si>
    <t>練習：</t>
    <rPh sb="0" eb="2">
      <t>レンシュウ</t>
    </rPh>
    <phoneticPr fontId="1"/>
  </si>
  <si>
    <t>Aさん</t>
    <phoneticPr fontId="1"/>
  </si>
  <si>
    <t>国語</t>
    <rPh sb="0" eb="2">
      <t>コクゴ</t>
    </rPh>
    <phoneticPr fontId="1"/>
  </si>
  <si>
    <t>理科</t>
    <rPh sb="0" eb="2">
      <t>リカ</t>
    </rPh>
    <phoneticPr fontId="1"/>
  </si>
  <si>
    <t>算数</t>
    <rPh sb="0" eb="2">
      <t>サンスウ</t>
    </rPh>
    <phoneticPr fontId="1"/>
  </si>
  <si>
    <t>社会</t>
    <rPh sb="0" eb="2">
      <t>シャカイ</t>
    </rPh>
    <phoneticPr fontId="1"/>
  </si>
  <si>
    <t>英語</t>
    <rPh sb="0" eb="2">
      <t>エイゴ</t>
    </rPh>
    <phoneticPr fontId="1"/>
  </si>
  <si>
    <t>名称</t>
    <rPh sb="0" eb="2">
      <t>メイショウ</t>
    </rPh>
    <phoneticPr fontId="1"/>
  </si>
  <si>
    <t>科目</t>
    <rPh sb="0" eb="2">
      <t>カモク</t>
    </rPh>
    <phoneticPr fontId="1"/>
  </si>
  <si>
    <t>点数</t>
    <rPh sb="0" eb="2">
      <t>テンスウ</t>
    </rPh>
    <phoneticPr fontId="1"/>
  </si>
  <si>
    <t>合計点</t>
    <rPh sb="0" eb="2">
      <t>ゴウケイ</t>
    </rPh>
    <rPh sb="2" eb="3">
      <t>テン</t>
    </rPh>
    <phoneticPr fontId="1"/>
  </si>
  <si>
    <t>②AVERAGE関数</t>
    <rPh sb="8" eb="10">
      <t>カンスウ</t>
    </rPh>
    <phoneticPr fontId="1"/>
  </si>
  <si>
    <t>AVERAGE関数は、平均をとる関数です。</t>
    <rPh sb="7" eb="9">
      <t>カンスウ</t>
    </rPh>
    <rPh sb="11" eb="13">
      <t>ヘイキン</t>
    </rPh>
    <rPh sb="16" eb="18">
      <t>カンスウ</t>
    </rPh>
    <phoneticPr fontId="1"/>
  </si>
  <si>
    <t>Aさんの合計を計算してみましょう</t>
    <rPh sb="4" eb="6">
      <t>ゴウケイ</t>
    </rPh>
    <rPh sb="7" eb="9">
      <t>ケイサン</t>
    </rPh>
    <phoneticPr fontId="1"/>
  </si>
  <si>
    <t>答</t>
    <rPh sb="0" eb="1">
      <t>コタ</t>
    </rPh>
    <phoneticPr fontId="1"/>
  </si>
  <si>
    <t>Aさんの平均点を計算してみましょう</t>
    <rPh sb="4" eb="7">
      <t>ヘイキンテン</t>
    </rPh>
    <rPh sb="8" eb="10">
      <t>ケイサン</t>
    </rPh>
    <phoneticPr fontId="1"/>
  </si>
  <si>
    <t>平均点</t>
    <rPh sb="0" eb="3">
      <t>ヘイキンテン</t>
    </rPh>
    <phoneticPr fontId="1"/>
  </si>
  <si>
    <t>③ABS関数</t>
    <rPh sb="4" eb="6">
      <t>カンスウ</t>
    </rPh>
    <phoneticPr fontId="1"/>
  </si>
  <si>
    <t>ABS関数は、絶対値をとる関数です</t>
    <rPh sb="3" eb="5">
      <t>カンスウ</t>
    </rPh>
    <rPh sb="7" eb="9">
      <t>ゼッタイ</t>
    </rPh>
    <rPh sb="9" eb="10">
      <t>アタイ</t>
    </rPh>
    <rPh sb="13" eb="15">
      <t>カンスウ</t>
    </rPh>
    <phoneticPr fontId="1"/>
  </si>
  <si>
    <t>日付</t>
    <rPh sb="0" eb="2">
      <t>ヒヅケ</t>
    </rPh>
    <phoneticPr fontId="1"/>
  </si>
  <si>
    <t>始値</t>
    <rPh sb="0" eb="2">
      <t>ハジメネ</t>
    </rPh>
    <phoneticPr fontId="1"/>
  </si>
  <si>
    <t>終値</t>
    <rPh sb="0" eb="2">
      <t>オワリネ</t>
    </rPh>
    <phoneticPr fontId="1"/>
  </si>
  <si>
    <t>始値と終値の差の絶対値</t>
    <rPh sb="0" eb="2">
      <t>ハジメネ</t>
    </rPh>
    <rPh sb="3" eb="5">
      <t>オワリネ</t>
    </rPh>
    <rPh sb="6" eb="7">
      <t>サ</t>
    </rPh>
    <rPh sb="8" eb="11">
      <t>ゼッタイチ</t>
    </rPh>
    <phoneticPr fontId="1"/>
  </si>
  <si>
    <t>始値と終値の差の絶対値を計算してみましょう</t>
    <rPh sb="0" eb="2">
      <t>ハジメネ</t>
    </rPh>
    <rPh sb="3" eb="5">
      <t>オワリネ</t>
    </rPh>
    <rPh sb="6" eb="7">
      <t>サ</t>
    </rPh>
    <rPh sb="8" eb="10">
      <t>ゼッタイ</t>
    </rPh>
    <rPh sb="10" eb="11">
      <t>アタイ</t>
    </rPh>
    <rPh sb="12" eb="14">
      <t>ケイサン</t>
    </rPh>
    <phoneticPr fontId="1"/>
  </si>
  <si>
    <t>20xx/1/1</t>
    <phoneticPr fontId="1"/>
  </si>
  <si>
    <t>20xx/1/2</t>
    <phoneticPr fontId="1"/>
  </si>
  <si>
    <t>20xx/1/3</t>
    <phoneticPr fontId="1"/>
  </si>
  <si>
    <t>④IF関数</t>
    <rPh sb="3" eb="5">
      <t>カンスウ</t>
    </rPh>
    <phoneticPr fontId="1"/>
  </si>
  <si>
    <t>IF関数は、条件分岐を行うための関数です。</t>
    <rPh sb="2" eb="4">
      <t>カンスウ</t>
    </rPh>
    <rPh sb="6" eb="8">
      <t>ジョウケン</t>
    </rPh>
    <rPh sb="8" eb="10">
      <t>ブンキ</t>
    </rPh>
    <rPh sb="11" eb="12">
      <t>オコナ</t>
    </rPh>
    <rPh sb="16" eb="18">
      <t>カンスウ</t>
    </rPh>
    <phoneticPr fontId="1"/>
  </si>
  <si>
    <t>氏名</t>
    <rPh sb="0" eb="2">
      <t>シメイ</t>
    </rPh>
    <phoneticPr fontId="1"/>
  </si>
  <si>
    <t>成績</t>
    <rPh sb="0" eb="2">
      <t>セイセキ</t>
    </rPh>
    <phoneticPr fontId="1"/>
  </si>
  <si>
    <t>Aさん</t>
    <phoneticPr fontId="1"/>
  </si>
  <si>
    <t>Bさん</t>
    <phoneticPr fontId="1"/>
  </si>
  <si>
    <t>練習：　Aさん・Bさん・Cさん・Dさんの点数を、IF関数を利用して分類しましょう。</t>
    <rPh sb="0" eb="2">
      <t>レンシュウ</t>
    </rPh>
    <rPh sb="20" eb="22">
      <t>テンスウ</t>
    </rPh>
    <rPh sb="26" eb="28">
      <t>カンスウ</t>
    </rPh>
    <rPh sb="29" eb="31">
      <t>リヨウ</t>
    </rPh>
    <rPh sb="33" eb="35">
      <t>ブンルイ</t>
    </rPh>
    <phoneticPr fontId="1"/>
  </si>
  <si>
    <t>Cさん</t>
    <phoneticPr fontId="1"/>
  </si>
  <si>
    <t>Dさん</t>
    <phoneticPr fontId="1"/>
  </si>
  <si>
    <t>　　80点以上は「優」、70点以上80点未満は「良」、</t>
    <rPh sb="4" eb="7">
      <t>テンイジョウ</t>
    </rPh>
    <rPh sb="9" eb="10">
      <t>ユウ</t>
    </rPh>
    <rPh sb="14" eb="15">
      <t>テン</t>
    </rPh>
    <rPh sb="15" eb="17">
      <t>イジョウ</t>
    </rPh>
    <rPh sb="19" eb="20">
      <t>テン</t>
    </rPh>
    <rPh sb="20" eb="22">
      <t>ミマン</t>
    </rPh>
    <rPh sb="24" eb="25">
      <t>リョウ</t>
    </rPh>
    <phoneticPr fontId="1"/>
  </si>
  <si>
    <t xml:space="preserve">     60点以上70点未満は「可」、60点未満は「不可」としてください。</t>
    <phoneticPr fontId="1"/>
  </si>
  <si>
    <t>⑤絶対参照</t>
    <rPh sb="1" eb="3">
      <t>ゼッタイ</t>
    </rPh>
    <rPh sb="3" eb="5">
      <t>サンショウ</t>
    </rPh>
    <phoneticPr fontId="1"/>
  </si>
  <si>
    <t>絶対参照とは、参照するアドレス（セル）を固定することです。</t>
    <rPh sb="0" eb="2">
      <t>ゼッタイ</t>
    </rPh>
    <rPh sb="2" eb="4">
      <t>サンショウ</t>
    </rPh>
    <rPh sb="7" eb="9">
      <t>サンショウ</t>
    </rPh>
    <rPh sb="20" eb="22">
      <t>コテイ</t>
    </rPh>
    <phoneticPr fontId="1"/>
  </si>
  <si>
    <t>練習：絶対参照で、税込金額を計算してみましょう。</t>
    <rPh sb="0" eb="2">
      <t>レンシュウ</t>
    </rPh>
    <rPh sb="3" eb="5">
      <t>ゼッタイ</t>
    </rPh>
    <rPh sb="5" eb="7">
      <t>サンショウ</t>
    </rPh>
    <rPh sb="9" eb="11">
      <t>ゼイコミ</t>
    </rPh>
    <rPh sb="11" eb="13">
      <t>キンガク</t>
    </rPh>
    <rPh sb="14" eb="16">
      <t>ケイサン</t>
    </rPh>
    <phoneticPr fontId="1"/>
  </si>
  <si>
    <t>税抜売上</t>
    <rPh sb="0" eb="1">
      <t>ゼイ</t>
    </rPh>
    <rPh sb="1" eb="2">
      <t>ヌ</t>
    </rPh>
    <rPh sb="2" eb="4">
      <t>ウリア</t>
    </rPh>
    <phoneticPr fontId="1"/>
  </si>
  <si>
    <t>税込売上</t>
    <rPh sb="0" eb="2">
      <t>ゼイコミ</t>
    </rPh>
    <rPh sb="2" eb="4">
      <t>ウリアゲ</t>
    </rPh>
    <phoneticPr fontId="1"/>
  </si>
  <si>
    <t>20xx/1/1</t>
    <phoneticPr fontId="1"/>
  </si>
  <si>
    <t>20xx/1/2</t>
    <phoneticPr fontId="1"/>
  </si>
  <si>
    <t>20xx/1/3</t>
    <phoneticPr fontId="1"/>
  </si>
  <si>
    <t>20xx/1/4</t>
    <phoneticPr fontId="1"/>
  </si>
  <si>
    <t>20xx/1/5</t>
    <phoneticPr fontId="1"/>
  </si>
  <si>
    <t>消費税率</t>
    <rPh sb="0" eb="3">
      <t>ショウヒゼイ</t>
    </rPh>
    <rPh sb="3" eb="4">
      <t>リツ</t>
    </rPh>
    <phoneticPr fontId="1"/>
  </si>
  <si>
    <t>⑥SUMIF関数</t>
    <rPh sb="6" eb="8">
      <t>カンスウ</t>
    </rPh>
    <phoneticPr fontId="1"/>
  </si>
  <si>
    <t>SUM関数とIF関数を組み合わせた関数です。</t>
    <rPh sb="3" eb="5">
      <t>カンスウ</t>
    </rPh>
    <rPh sb="8" eb="10">
      <t>カンスウ</t>
    </rPh>
    <rPh sb="11" eb="12">
      <t>ク</t>
    </rPh>
    <rPh sb="13" eb="14">
      <t>ア</t>
    </rPh>
    <rPh sb="17" eb="19">
      <t>カンスウ</t>
    </rPh>
    <phoneticPr fontId="1"/>
  </si>
  <si>
    <t>得意先</t>
    <rPh sb="0" eb="3">
      <t>トクイサキ</t>
    </rPh>
    <phoneticPr fontId="1"/>
  </si>
  <si>
    <t>売上金額</t>
    <rPh sb="0" eb="2">
      <t>ウリアゲ</t>
    </rPh>
    <rPh sb="2" eb="4">
      <t>キンガク</t>
    </rPh>
    <phoneticPr fontId="1"/>
  </si>
  <si>
    <t>20xx/1/1</t>
    <phoneticPr fontId="1"/>
  </si>
  <si>
    <t>20xx/1/2</t>
    <phoneticPr fontId="1"/>
  </si>
  <si>
    <t>A</t>
    <phoneticPr fontId="1"/>
  </si>
  <si>
    <t>B</t>
    <phoneticPr fontId="1"/>
  </si>
  <si>
    <t>C</t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</si>
  <si>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</si>
  <si>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</si>
  <si>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</si>
  <si>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</si>
  <si>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</si>
  <si>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練習：SUMIF関数を使って、Aの売上合計を求めてみましょう。</t>
    <rPh sb="0" eb="2">
      <t>レンシュウ</t>
    </rPh>
    <rPh sb="8" eb="10">
      <t>カンスウ</t>
    </rPh>
    <rPh sb="11" eb="12">
      <t>ツカ</t>
    </rPh>
    <rPh sb="17" eb="19">
      <t>ウリアゲ</t>
    </rPh>
    <rPh sb="19" eb="21">
      <t>ゴウケイ</t>
    </rPh>
    <rPh sb="22" eb="23">
      <t>モト</t>
    </rPh>
    <phoneticPr fontId="1"/>
  </si>
  <si>
    <t>Aの売上合計</t>
    <rPh sb="2" eb="4">
      <t>ウリアゲ</t>
    </rPh>
    <rPh sb="4" eb="6">
      <t>ゴウケイ</t>
    </rPh>
    <phoneticPr fontId="1"/>
  </si>
  <si>
    <t>商品</t>
    <rPh sb="0" eb="2">
      <t>ショウヒン</t>
    </rPh>
    <phoneticPr fontId="1"/>
  </si>
  <si>
    <t>注文番号</t>
    <rPh sb="0" eb="2">
      <t>チュウモン</t>
    </rPh>
    <rPh sb="2" eb="4">
      <t>バンゴウ</t>
    </rPh>
    <phoneticPr fontId="1"/>
  </si>
  <si>
    <t>部品α</t>
    <rPh sb="0" eb="2">
      <t>ブヒン</t>
    </rPh>
    <phoneticPr fontId="1"/>
  </si>
  <si>
    <t>部品β</t>
    <rPh sb="0" eb="2">
      <t>ブヒン</t>
    </rPh>
    <phoneticPr fontId="1"/>
  </si>
  <si>
    <t>部品γ</t>
    <rPh sb="0" eb="2">
      <t>ブヒン</t>
    </rPh>
    <phoneticPr fontId="1"/>
  </si>
  <si>
    <t>B</t>
    <phoneticPr fontId="1"/>
  </si>
  <si>
    <t>C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</si>
  <si>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</si>
  <si>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</si>
  <si>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</si>
  <si>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</si>
  <si>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</si>
  <si>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</si>
  <si>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</si>
  <si>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</si>
  <si>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練習：SUMIFS関数を使って、得意先Aかつ部品αの売上合計を求めてみましょう。</t>
    <rPh sb="0" eb="2">
      <t>レンシュウ</t>
    </rPh>
    <rPh sb="9" eb="11">
      <t>カンスウ</t>
    </rPh>
    <rPh sb="12" eb="13">
      <t>ツカ</t>
    </rPh>
    <rPh sb="16" eb="19">
      <t>トクイサキ</t>
    </rPh>
    <rPh sb="22" eb="24">
      <t>ブヒン</t>
    </rPh>
    <rPh sb="26" eb="28">
      <t>ウリアゲ</t>
    </rPh>
    <rPh sb="28" eb="30">
      <t>ゴウケイ</t>
    </rPh>
    <rPh sb="31" eb="32">
      <t>モト</t>
    </rPh>
    <phoneticPr fontId="1"/>
  </si>
  <si>
    <t>得意先Aかつ部品αの売上合計</t>
    <phoneticPr fontId="1"/>
  </si>
  <si>
    <t>A</t>
    <phoneticPr fontId="1"/>
  </si>
  <si>
    <t>⑦SUMIFS関数</t>
    <rPh sb="7" eb="9">
      <t>カンスウ</t>
    </rPh>
    <phoneticPr fontId="1"/>
  </si>
  <si>
    <t>⑧COUNTIF関数</t>
    <rPh sb="8" eb="10">
      <t>カンスウ</t>
    </rPh>
    <phoneticPr fontId="1"/>
  </si>
  <si>
    <t>COUNT関数とIF関数を組み合わせた関数です。</t>
    <rPh sb="5" eb="7">
      <t>カンスウ</t>
    </rPh>
    <rPh sb="10" eb="12">
      <t>カンスウ</t>
    </rPh>
    <rPh sb="13" eb="14">
      <t>ク</t>
    </rPh>
    <rPh sb="15" eb="16">
      <t>ア</t>
    </rPh>
    <rPh sb="19" eb="21">
      <t>カンスウ</t>
    </rPh>
    <phoneticPr fontId="1"/>
  </si>
  <si>
    <t>特定の条件を満たすものの個数を算出することができます。</t>
    <rPh sb="12" eb="14">
      <t>コスウ</t>
    </rPh>
    <phoneticPr fontId="1"/>
  </si>
  <si>
    <t>特定の複数の条件を満たすものの合計を算出することができます。</t>
    <rPh sb="3" eb="5">
      <t>フクスウ</t>
    </rPh>
    <phoneticPr fontId="1"/>
  </si>
  <si>
    <t>以下の関数をマスターすれば、確実に仕事が早まります。</t>
    <rPh sb="0" eb="2">
      <t>イカ</t>
    </rPh>
    <rPh sb="3" eb="5">
      <t>カンスウ</t>
    </rPh>
    <rPh sb="14" eb="16">
      <t>カクジツ</t>
    </rPh>
    <rPh sb="17" eb="19">
      <t>シゴト</t>
    </rPh>
    <rPh sb="20" eb="21">
      <t>ハヤ</t>
    </rPh>
    <phoneticPr fontId="1"/>
  </si>
  <si>
    <t>練習：COUNTIF関数を使って、「合格」の数を数えてみましょう</t>
    <rPh sb="0" eb="2">
      <t>レンシュウ</t>
    </rPh>
    <rPh sb="10" eb="12">
      <t>カンスウ</t>
    </rPh>
    <rPh sb="13" eb="14">
      <t>ツカ</t>
    </rPh>
    <rPh sb="18" eb="20">
      <t>ゴウカク</t>
    </rPh>
    <rPh sb="22" eb="23">
      <t>カズ</t>
    </rPh>
    <rPh sb="24" eb="25">
      <t>カゾ</t>
    </rPh>
    <phoneticPr fontId="1"/>
  </si>
  <si>
    <t>名称</t>
    <rPh sb="0" eb="2">
      <t>メイショウ</t>
    </rPh>
    <phoneticPr fontId="1"/>
  </si>
  <si>
    <t>試験結果</t>
    <rPh sb="0" eb="2">
      <t>シケン</t>
    </rPh>
    <rPh sb="2" eb="4">
      <t>ケッカ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</si>
  <si>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</si>
  <si>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</si>
  <si>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</si>
  <si>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</si>
  <si>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</si>
  <si>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Fさん</t>
    <phoneticPr fontId="1"/>
  </si>
  <si>
    <t>Gさん</t>
    <phoneticPr fontId="1"/>
  </si>
  <si>
    <t>Hさん</t>
    <phoneticPr fontId="1"/>
  </si>
  <si>
    <t>Iさん</t>
    <phoneticPr fontId="1"/>
  </si>
  <si>
    <t>Jさん</t>
    <phoneticPr fontId="1"/>
  </si>
  <si>
    <t>合格</t>
    <rPh sb="0" eb="2">
      <t>ゴウカク</t>
    </rPh>
    <phoneticPr fontId="1"/>
  </si>
  <si>
    <t>不合格</t>
    <rPh sb="0" eb="3">
      <t>フゴウカク</t>
    </rPh>
    <phoneticPr fontId="1"/>
  </si>
  <si>
    <t>合格の数</t>
    <rPh sb="0" eb="2">
      <t>ゴウカク</t>
    </rPh>
    <rPh sb="3" eb="4">
      <t>カズ</t>
    </rPh>
    <phoneticPr fontId="1"/>
  </si>
  <si>
    <t>答</t>
    <rPh sb="0" eb="1">
      <t>コタ</t>
    </rPh>
    <phoneticPr fontId="1"/>
  </si>
  <si>
    <t>特定の複数の条件を満たすものの個数を算出することができます。</t>
    <rPh sb="3" eb="5">
      <t>フクスウ</t>
    </rPh>
    <rPh sb="15" eb="17">
      <t>コスウ</t>
    </rPh>
    <phoneticPr fontId="1"/>
  </si>
  <si>
    <t>練習：COUNTIFS関数を使って、「国語」の「優」の数を数えてみましょう</t>
    <rPh sb="0" eb="2">
      <t>レンシュウ</t>
    </rPh>
    <rPh sb="11" eb="13">
      <t>カンスウ</t>
    </rPh>
    <rPh sb="14" eb="15">
      <t>ツカ</t>
    </rPh>
    <rPh sb="19" eb="21">
      <t>コクゴ</t>
    </rPh>
    <rPh sb="24" eb="25">
      <t>ユウ</t>
    </rPh>
    <rPh sb="27" eb="28">
      <t>カズ</t>
    </rPh>
    <rPh sb="29" eb="30">
      <t>カゾ</t>
    </rPh>
    <phoneticPr fontId="1"/>
  </si>
  <si>
    <t>氏名</t>
    <rPh sb="0" eb="2">
      <t>シメイ</t>
    </rPh>
    <phoneticPr fontId="1"/>
  </si>
  <si>
    <t>科目</t>
    <rPh sb="0" eb="2">
      <t>カモク</t>
    </rPh>
    <phoneticPr fontId="1"/>
  </si>
  <si>
    <t>成績</t>
    <rPh sb="0" eb="2">
      <t>セイセキ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</si>
  <si>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</si>
  <si>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</si>
  <si>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</si>
  <si>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</si>
  <si>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英語</t>
    <rPh sb="0" eb="2">
      <t>エイゴ</t>
    </rPh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</si>
  <si>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</si>
  <si>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</si>
  <si>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</si>
  <si>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</si>
  <si>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点数</t>
    <rPh sb="0" eb="2">
      <t>テンスウ</t>
    </rPh>
    <phoneticPr fontId="1"/>
  </si>
  <si>
    <t>良</t>
  </si>
  <si>
    <t>優</t>
  </si>
  <si>
    <t>不可</t>
  </si>
  <si>
    <t>可</t>
  </si>
  <si>
    <t>国語の「優」の数</t>
    <rPh sb="0" eb="2">
      <t>コクゴ</t>
    </rPh>
    <rPh sb="4" eb="5">
      <t>ユウ</t>
    </rPh>
    <rPh sb="7" eb="8">
      <t>カズ</t>
    </rPh>
    <phoneticPr fontId="1"/>
  </si>
  <si>
    <t>⑨COUNTIFS関数</t>
    <rPh sb="9" eb="11">
      <t>カンスウ</t>
    </rPh>
    <phoneticPr fontId="1"/>
  </si>
  <si>
    <t>⑩VLOOKUP関数</t>
    <rPh sb="8" eb="10">
      <t>カンスウ</t>
    </rPh>
    <phoneticPr fontId="1"/>
  </si>
  <si>
    <t>他のデータから、条件に一致したデータを取得してくれる関数です。</t>
    <rPh sb="0" eb="1">
      <t>ホカ</t>
    </rPh>
    <rPh sb="8" eb="10">
      <t>ジョウケン</t>
    </rPh>
    <rPh sb="11" eb="13">
      <t>イッチ</t>
    </rPh>
    <rPh sb="19" eb="21">
      <t>シュトク</t>
    </rPh>
    <rPh sb="26" eb="28">
      <t>カンスウ</t>
    </rPh>
    <phoneticPr fontId="1"/>
  </si>
  <si>
    <t>練習：VLOOKUP関数を使って、商品マスタから商品名を取得しましょう。</t>
    <rPh sb="0" eb="2">
      <t>レンシュウ</t>
    </rPh>
    <rPh sb="10" eb="12">
      <t>カンスウ</t>
    </rPh>
    <rPh sb="13" eb="14">
      <t>ツカ</t>
    </rPh>
    <rPh sb="17" eb="19">
      <t>ショウヒン</t>
    </rPh>
    <rPh sb="24" eb="27">
      <t>ショウヒンメイ</t>
    </rPh>
    <rPh sb="28" eb="30">
      <t>シュトク</t>
    </rPh>
    <phoneticPr fontId="1"/>
  </si>
  <si>
    <t>商品番号</t>
    <rPh sb="0" eb="2">
      <t>ショウヒン</t>
    </rPh>
    <rPh sb="2" eb="4">
      <t>バンゴウ</t>
    </rPh>
    <phoneticPr fontId="1"/>
  </si>
  <si>
    <t>＜取引データ＞</t>
    <rPh sb="1" eb="3">
      <t>トリヒキ</t>
    </rPh>
    <phoneticPr fontId="1"/>
  </si>
  <si>
    <t>＜商品マスタ＞</t>
    <rPh sb="1" eb="3">
      <t>ショウヒン</t>
    </rPh>
    <phoneticPr fontId="1"/>
  </si>
  <si>
    <t>A001</t>
    <phoneticPr fontId="1"/>
  </si>
  <si>
    <t>A002</t>
  </si>
  <si>
    <t>A003</t>
  </si>
  <si>
    <t>A004</t>
  </si>
  <si>
    <t>A005</t>
    <phoneticPr fontId="1"/>
  </si>
  <si>
    <t>商品名</t>
    <rPh sb="0" eb="3">
      <t>ショウヒンメイ</t>
    </rPh>
    <phoneticPr fontId="1"/>
  </si>
  <si>
    <t>りんご</t>
    <phoneticPr fontId="1"/>
  </si>
  <si>
    <t>バナナ</t>
    <phoneticPr fontId="1"/>
  </si>
  <si>
    <t>なし</t>
    <phoneticPr fontId="1"/>
  </si>
  <si>
    <t>みかん</t>
    <phoneticPr fontId="1"/>
  </si>
  <si>
    <t>ぶどう</t>
    <phoneticPr fontId="1"/>
  </si>
  <si>
    <t>⑪IFERROR関数</t>
    <rPh sb="8" eb="10">
      <t>カンスウ</t>
    </rPh>
    <phoneticPr fontId="1"/>
  </si>
  <si>
    <t>⑫LEFT関数</t>
    <rPh sb="5" eb="7">
      <t>カンスウ</t>
    </rPh>
    <phoneticPr fontId="1"/>
  </si>
  <si>
    <t>⑬MID関数</t>
    <rPh sb="4" eb="6">
      <t>カンスウ</t>
    </rPh>
    <phoneticPr fontId="1"/>
  </si>
  <si>
    <t>⑭RIGHT関数</t>
    <rPh sb="6" eb="8">
      <t>カンスウ</t>
    </rPh>
    <phoneticPr fontId="1"/>
  </si>
  <si>
    <t>"=COUNTIF(O145:O154,"合格")"</t>
    <rPh sb="21" eb="23">
      <t>ゴウカク</t>
    </rPh>
    <phoneticPr fontId="1"/>
  </si>
  <si>
    <t>"=SUM(P21：P25)"</t>
    <phoneticPr fontId="1"/>
  </si>
  <si>
    <t>"=AVERAGE(P36：P40)"</t>
    <phoneticPr fontId="1"/>
  </si>
  <si>
    <t>"=ABS(O50-P50)"</t>
    <phoneticPr fontId="1"/>
  </si>
  <si>
    <t>"=ABS(O51-P51)"</t>
    <phoneticPr fontId="1"/>
  </si>
  <si>
    <t>"=ABS(O52-P52)"</t>
    <phoneticPr fontId="1"/>
  </si>
  <si>
    <t>"=IF(O64&gt;80,"優",IF(O64&gt;70,"良",IF(O64&gt;60,"可","不可")))"</t>
    <rPh sb="13" eb="14">
      <t>ユウ</t>
    </rPh>
    <rPh sb="27" eb="28">
      <t>リョウ</t>
    </rPh>
    <rPh sb="41" eb="42">
      <t>カ</t>
    </rPh>
    <rPh sb="45" eb="47">
      <t>フカ</t>
    </rPh>
    <phoneticPr fontId="1"/>
  </si>
  <si>
    <t>"=IF(O65&gt;80,"優",IF(O65&gt;70,"良",IF(O65&gt;60,"可","不可")))"</t>
    <rPh sb="13" eb="14">
      <t>ユウ</t>
    </rPh>
    <rPh sb="27" eb="28">
      <t>リョウ</t>
    </rPh>
    <rPh sb="41" eb="42">
      <t>カ</t>
    </rPh>
    <rPh sb="45" eb="47">
      <t>フカ</t>
    </rPh>
    <phoneticPr fontId="1"/>
  </si>
  <si>
    <t>"=IF(O66&gt;80,"優",IF(O66&gt;70,"良",IF(O66&gt;60,"可","不可")))"</t>
    <rPh sb="13" eb="14">
      <t>ユウ</t>
    </rPh>
    <rPh sb="27" eb="28">
      <t>リョウ</t>
    </rPh>
    <rPh sb="41" eb="42">
      <t>カ</t>
    </rPh>
    <rPh sb="45" eb="47">
      <t>フカ</t>
    </rPh>
    <phoneticPr fontId="1"/>
  </si>
  <si>
    <t>"=O81*(1+$P$78)"</t>
    <phoneticPr fontId="1"/>
  </si>
  <si>
    <t>"=O82*(1+$P$78)"</t>
    <phoneticPr fontId="1"/>
  </si>
  <si>
    <t>"=O83*(1+$P$78)"</t>
    <phoneticPr fontId="1"/>
  </si>
  <si>
    <t>"=O84*(1+$P$78)"</t>
    <phoneticPr fontId="1"/>
  </si>
  <si>
    <t>"=O85*(1+$P$78)"</t>
    <phoneticPr fontId="1"/>
  </si>
  <si>
    <t>固定することで、式をコピーしてもその参照の位置が変わることはありません。F4キーで絶対参照にできます。</t>
    <rPh sb="0" eb="2">
      <t>コテイ</t>
    </rPh>
    <rPh sb="8" eb="9">
      <t>シキ</t>
    </rPh>
    <rPh sb="18" eb="20">
      <t>サンショウ</t>
    </rPh>
    <rPh sb="21" eb="23">
      <t>イチ</t>
    </rPh>
    <rPh sb="24" eb="25">
      <t>カ</t>
    </rPh>
    <rPh sb="41" eb="43">
      <t>ゼッタイ</t>
    </rPh>
    <rPh sb="43" eb="45">
      <t>サンショウ</t>
    </rPh>
    <phoneticPr fontId="1"/>
  </si>
  <si>
    <t>"=SUMIF(O98:O106,"A",P98:P106)"</t>
    <phoneticPr fontId="1"/>
  </si>
  <si>
    <t>"=SUMIFS(R118:R132,P118:P132,"A",Q118:Q132,"部品α")"</t>
    <rPh sb="44" eb="46">
      <t>ブヒン</t>
    </rPh>
    <phoneticPr fontId="1"/>
  </si>
  <si>
    <t>"=COUNTIFS(N167:N191,"国語",P167:P191,"優")"</t>
    <rPh sb="22" eb="24">
      <t>コクゴ</t>
    </rPh>
    <rPh sb="37" eb="38">
      <t>ユウ</t>
    </rPh>
    <phoneticPr fontId="1"/>
  </si>
  <si>
    <t>　　その際、商品マスタに商品名がない場合は、「商品名なし」と表示するようにしましょう。</t>
    <rPh sb="4" eb="5">
      <t>サイ</t>
    </rPh>
    <rPh sb="6" eb="8">
      <t>ショウヒン</t>
    </rPh>
    <rPh sb="12" eb="15">
      <t>ショウヒンメイ</t>
    </rPh>
    <rPh sb="18" eb="20">
      <t>バアイ</t>
    </rPh>
    <rPh sb="23" eb="26">
      <t>ショウヒンメイ</t>
    </rPh>
    <rPh sb="30" eb="32">
      <t>ヒョウジ</t>
    </rPh>
    <phoneticPr fontId="1"/>
  </si>
  <si>
    <t>"=IFERROR(VLOOKUP(O228,$V$228:$W$231,2,FALSE),"商品名なし")"</t>
    <rPh sb="47" eb="50">
      <t>ショウヒンメイ</t>
    </rPh>
    <phoneticPr fontId="1"/>
  </si>
  <si>
    <t>"=VLOOKUP(O201,$V$201:$W$205,2,FALSE)"</t>
  </si>
  <si>
    <t>"=VLOOKUP(O202,$V$201:$W$205,2,FALSE)"</t>
  </si>
  <si>
    <t>"=VLOOKUP(O203,$V$201:$W$205,2,FALSE)"</t>
  </si>
  <si>
    <t>"=VLOOKUP(O204,$V$201:$W$205,2,FALSE)"</t>
  </si>
  <si>
    <t>"=VLOOKUP(O205,$V$201:$W$205,2,FALSE)"</t>
  </si>
  <si>
    <t>"=VLOOKUP(O206,$V$201:$W$205,2,FALSE)"</t>
  </si>
  <si>
    <t>"=VLOOKUP(O207,$V$201:$W$205,2,FALSE)"</t>
  </si>
  <si>
    <t>"=VLOOKUP(O208,$V$201:$W$205,2,FALSE)"</t>
  </si>
  <si>
    <t>"=VLOOKUP(O209,$V$201:$W$205,2,FALSE)"</t>
  </si>
  <si>
    <t>"=VLOOKUP(O210,$V$201:$W$205,2,FALSE)"</t>
  </si>
  <si>
    <t>"=VLOOKUP(O211,$V$201:$W$205,2,FALSE)"</t>
  </si>
  <si>
    <t>"=VLOOKUP(O212,$V$201:$W$205,2,FALSE)"</t>
  </si>
  <si>
    <t>"=VLOOKUP(O213,$V$201:$W$205,2,FALSE)"</t>
  </si>
  <si>
    <t>"=VLOOKUP(O214,$V$201:$W$205,2,FALSE)"</t>
  </si>
  <si>
    <t>"=VLOOKUP(O215,$V$201:$W$205,2,FALSE)"</t>
  </si>
  <si>
    <t>"=IFERROR(VLOOKUP(O229,$V$228:$W$231,2,FALSE),"商品名なし")"</t>
    <rPh sb="47" eb="50">
      <t>ショウヒンメイ</t>
    </rPh>
    <phoneticPr fontId="1"/>
  </si>
  <si>
    <t>"=IFERROR(VLOOKUP(O230,$V$228:$W$231,2,FALSE),"商品名なし")"</t>
    <rPh sb="47" eb="50">
      <t>ショウヒンメイ</t>
    </rPh>
    <phoneticPr fontId="1"/>
  </si>
  <si>
    <t>"=IFERROR(VLOOKUP(O231,$V$228:$W$231,2,FALSE),"商品名なし")"</t>
    <rPh sb="47" eb="50">
      <t>ショウヒンメイ</t>
    </rPh>
    <phoneticPr fontId="1"/>
  </si>
  <si>
    <t>"=IFERROR(VLOOKUP(O232,$V$228:$W$231,2,FALSE),"商品名なし")"</t>
    <rPh sb="47" eb="50">
      <t>ショウヒンメイ</t>
    </rPh>
    <phoneticPr fontId="1"/>
  </si>
  <si>
    <t>"=IFERROR(VLOOKUP(O233,$V$228:$W$231,2,FALSE),"商品名なし")"</t>
    <rPh sb="47" eb="50">
      <t>ショウヒンメイ</t>
    </rPh>
    <phoneticPr fontId="1"/>
  </si>
  <si>
    <t>"=IFERROR(VLOOKUP(O234,$V$228:$W$231,2,FALSE),"商品名なし")"</t>
    <rPh sb="47" eb="50">
      <t>ショウヒンメイ</t>
    </rPh>
    <phoneticPr fontId="1"/>
  </si>
  <si>
    <t>"=IFERROR(VLOOKUP(O235,$V$228:$W$231,2,FALSE),"商品名なし")"</t>
    <rPh sb="47" eb="50">
      <t>ショウヒンメイ</t>
    </rPh>
    <phoneticPr fontId="1"/>
  </si>
  <si>
    <t>"=IFERROR(VLOOKUP(O236,$V$228:$W$231,2,FALSE),"商品名なし")"</t>
    <rPh sb="47" eb="50">
      <t>ショウヒンメイ</t>
    </rPh>
    <phoneticPr fontId="1"/>
  </si>
  <si>
    <t>"=IFERROR(VLOOKUP(O237,$V$228:$W$231,2,FALSE),"商品名なし")"</t>
    <rPh sb="47" eb="50">
      <t>ショウヒンメイ</t>
    </rPh>
    <phoneticPr fontId="1"/>
  </si>
  <si>
    <t>"=IFERROR(VLOOKUP(O238,$V$228:$W$231,2,FALSE),"商品名なし")"</t>
    <rPh sb="47" eb="50">
      <t>ショウヒンメイ</t>
    </rPh>
    <phoneticPr fontId="1"/>
  </si>
  <si>
    <t>"=IFERROR(VLOOKUP(O239,$V$228:$W$231,2,FALSE),"商品名なし")"</t>
    <rPh sb="47" eb="50">
      <t>ショウヒンメイ</t>
    </rPh>
    <phoneticPr fontId="1"/>
  </si>
  <si>
    <t>"=IFERROR(VLOOKUP(O240,$V$228:$W$231,2,FALSE),"商品名なし")"</t>
    <rPh sb="47" eb="50">
      <t>ショウヒンメイ</t>
    </rPh>
    <phoneticPr fontId="1"/>
  </si>
  <si>
    <t>"=IFERROR(VLOOKUP(O241,$V$228:$W$231,2,FALSE),"商品名なし")"</t>
    <rPh sb="47" eb="50">
      <t>ショウヒンメイ</t>
    </rPh>
    <phoneticPr fontId="1"/>
  </si>
  <si>
    <t>"=IFERROR(VLOOKUP(O242,$V$228:$W$231,2,FALSE),"商品名なし")"</t>
    <rPh sb="47" eb="50">
      <t>ショウヒンメイ</t>
    </rPh>
    <phoneticPr fontId="1"/>
  </si>
  <si>
    <t>文字列の左側から指定した文字数を取り出す関数です。</t>
    <rPh sb="0" eb="3">
      <t>モジレツ</t>
    </rPh>
    <rPh sb="4" eb="6">
      <t>ヒダリガワ</t>
    </rPh>
    <rPh sb="8" eb="10">
      <t>シテイ</t>
    </rPh>
    <rPh sb="12" eb="15">
      <t>モジスウ</t>
    </rPh>
    <rPh sb="16" eb="17">
      <t>ト</t>
    </rPh>
    <rPh sb="18" eb="19">
      <t>ダ</t>
    </rPh>
    <rPh sb="20" eb="22">
      <t>カンスウ</t>
    </rPh>
    <phoneticPr fontId="1"/>
  </si>
  <si>
    <t>練習：LEFT関数を使って、商品コードの頭3桁を取得しましょう。</t>
    <rPh sb="0" eb="2">
      <t>レンシュウ</t>
    </rPh>
    <rPh sb="7" eb="9">
      <t>カンスウ</t>
    </rPh>
    <rPh sb="10" eb="11">
      <t>ツカ</t>
    </rPh>
    <rPh sb="14" eb="16">
      <t>ショウヒン</t>
    </rPh>
    <rPh sb="20" eb="21">
      <t>アタマ</t>
    </rPh>
    <rPh sb="22" eb="23">
      <t>ケタ</t>
    </rPh>
    <rPh sb="24" eb="26">
      <t>シュトク</t>
    </rPh>
    <phoneticPr fontId="1"/>
  </si>
  <si>
    <t>商品コード</t>
    <rPh sb="0" eb="2">
      <t>ショウヒン</t>
    </rPh>
    <phoneticPr fontId="1"/>
  </si>
  <si>
    <t>商品コード頭3桁</t>
    <rPh sb="0" eb="2">
      <t>ショウヒン</t>
    </rPh>
    <rPh sb="5" eb="6">
      <t>アタマ</t>
    </rPh>
    <rPh sb="7" eb="8">
      <t>ケタ</t>
    </rPh>
    <phoneticPr fontId="1"/>
  </si>
  <si>
    <t>"=LEFT(M252,3)"</t>
    <phoneticPr fontId="1"/>
  </si>
  <si>
    <t>文字列の途中を抜き出す関数です。</t>
    <rPh sb="0" eb="3">
      <t>モジレツ</t>
    </rPh>
    <rPh sb="4" eb="6">
      <t>トチュウ</t>
    </rPh>
    <rPh sb="7" eb="8">
      <t>ヌ</t>
    </rPh>
    <rPh sb="9" eb="10">
      <t>ダ</t>
    </rPh>
    <rPh sb="11" eb="13">
      <t>カンスウ</t>
    </rPh>
    <phoneticPr fontId="1"/>
  </si>
  <si>
    <t>ZAQW100T2000</t>
    <phoneticPr fontId="1"/>
  </si>
  <si>
    <t>練習：MID関数を使って、商品コードの5文字目から3文字分を取得しましょう。</t>
    <rPh sb="0" eb="2">
      <t>レンシュウ</t>
    </rPh>
    <rPh sb="6" eb="8">
      <t>カンスウ</t>
    </rPh>
    <rPh sb="9" eb="10">
      <t>ツカ</t>
    </rPh>
    <rPh sb="13" eb="15">
      <t>ショウヒン</t>
    </rPh>
    <rPh sb="20" eb="23">
      <t>モジメ</t>
    </rPh>
    <rPh sb="26" eb="28">
      <t>モジ</t>
    </rPh>
    <rPh sb="28" eb="29">
      <t>ブン</t>
    </rPh>
    <rPh sb="30" eb="32">
      <t>シュトク</t>
    </rPh>
    <phoneticPr fontId="1"/>
  </si>
  <si>
    <t>5文字目から3文字分</t>
    <rPh sb="1" eb="4">
      <t>モジメ</t>
    </rPh>
    <rPh sb="7" eb="10">
      <t>モジブン</t>
    </rPh>
    <phoneticPr fontId="1"/>
  </si>
  <si>
    <t>"=MID(M268,5,3)"</t>
    <phoneticPr fontId="1"/>
  </si>
  <si>
    <t>文字列の右側から指定した文字数を取り出す関数です。</t>
    <rPh sb="0" eb="3">
      <t>モジレツ</t>
    </rPh>
    <rPh sb="4" eb="6">
      <t>ミギガワ</t>
    </rPh>
    <rPh sb="8" eb="10">
      <t>シテイ</t>
    </rPh>
    <rPh sb="12" eb="15">
      <t>モジスウ</t>
    </rPh>
    <rPh sb="16" eb="17">
      <t>ト</t>
    </rPh>
    <rPh sb="18" eb="19">
      <t>ダ</t>
    </rPh>
    <rPh sb="20" eb="22">
      <t>カンスウ</t>
    </rPh>
    <phoneticPr fontId="1"/>
  </si>
  <si>
    <t>練習：RIGHT関数を使って、商品コードの後3桁を取得しましょう。</t>
    <rPh sb="0" eb="2">
      <t>レンシュウ</t>
    </rPh>
    <rPh sb="8" eb="10">
      <t>カンスウ</t>
    </rPh>
    <rPh sb="11" eb="12">
      <t>ツカ</t>
    </rPh>
    <rPh sb="15" eb="17">
      <t>ショウヒン</t>
    </rPh>
    <rPh sb="21" eb="22">
      <t>ウシ</t>
    </rPh>
    <rPh sb="23" eb="24">
      <t>ケタ</t>
    </rPh>
    <rPh sb="25" eb="27">
      <t>シュトク</t>
    </rPh>
    <phoneticPr fontId="1"/>
  </si>
  <si>
    <t>商品コード後3桁</t>
    <rPh sb="0" eb="2">
      <t>ショウヒン</t>
    </rPh>
    <rPh sb="5" eb="6">
      <t>ウシ</t>
    </rPh>
    <rPh sb="7" eb="8">
      <t>ケタ</t>
    </rPh>
    <phoneticPr fontId="1"/>
  </si>
  <si>
    <t>"=RIGHT(M276,3)"</t>
    <phoneticPr fontId="1"/>
  </si>
  <si>
    <t>特定の条件を満たすものの合計を算出することができます。</t>
    <phoneticPr fontId="1"/>
  </si>
  <si>
    <t>エラーの場合に指定した値を返す関数です。</t>
    <rPh sb="4" eb="6">
      <t>バアイ</t>
    </rPh>
    <rPh sb="7" eb="9">
      <t>シテイ</t>
    </rPh>
    <rPh sb="11" eb="12">
      <t>アタイ</t>
    </rPh>
    <rPh sb="13" eb="14">
      <t>カエ</t>
    </rPh>
    <rPh sb="15" eb="17">
      <t>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</si>
</sst>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 applyAlignment="1"/>
    <xf numFmtId="9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38" fontId="0" fillId="0" borderId="4" xfId="1" applyFont="1" applyBorder="1" applyAlignment="1"/>
    <xf numFmtId="0" fontId="0" fillId="0" borderId="3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4" fillId="3" borderId="0" xfId="0" applyFont="1" applyFill="1"/>
    <xf numFmtId="0" fontId="3" fillId="3" borderId="0" xfId="0" applyFont="1" applyFill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0" xfId="2"/>
    <xf numFmtId="0" fontId="6" fillId="0" borderId="0" xfId="2" applyFill="1"/>
    <xf numFmtId="0" fontId="5" fillId="2" borderId="0" xfId="0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tabSelected="1" zoomScale="80" zoomScaleNormal="80" workbookViewId="0">
      <selection sqref="A1:Z1"/>
    </sheetView>
  </sheetViews>
  <sheetFormatPr defaultColWidth="0" defaultRowHeight="13.2" zeroHeight="1" x14ac:dyDescent="0.2"/>
  <cols>
    <col min="1" max="1" width="8.88671875" customWidth="1"/>
    <col min="2" max="2" width="16.21875" customWidth="1"/>
    <col min="3" max="12" width="8.88671875" customWidth="1"/>
    <col min="13" max="13" width="18.109375" customWidth="1"/>
    <col min="14" max="15" width="8.88671875" customWidth="1"/>
    <col min="16" max="16" width="11.44140625" customWidth="1"/>
    <col min="17" max="26" width="8.88671875" customWidth="1"/>
    <col min="27" max="16384" width="8.88671875" hidden="1"/>
  </cols>
  <sheetData>
    <row r="1" spans="1:26" ht="27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2">
      <c r="A2" s="19"/>
    </row>
    <row r="3" spans="1:26" x14ac:dyDescent="0.2">
      <c r="A3" t="s">
        <v>91</v>
      </c>
    </row>
    <row r="4" spans="1:26" x14ac:dyDescent="0.2">
      <c r="B4" s="20" t="s">
        <v>1</v>
      </c>
      <c r="D4" s="19" t="s">
        <v>52</v>
      </c>
      <c r="G4" s="19" t="s">
        <v>147</v>
      </c>
    </row>
    <row r="5" spans="1:26" x14ac:dyDescent="0.2">
      <c r="B5" s="19" t="s">
        <v>14</v>
      </c>
      <c r="D5" s="19" t="s">
        <v>86</v>
      </c>
      <c r="G5" s="19" t="s">
        <v>148</v>
      </c>
    </row>
    <row r="6" spans="1:26" x14ac:dyDescent="0.2">
      <c r="B6" s="19" t="s">
        <v>20</v>
      </c>
      <c r="D6" s="19" t="s">
        <v>87</v>
      </c>
      <c r="G6" s="19" t="s">
        <v>149</v>
      </c>
    </row>
    <row r="7" spans="1:26" x14ac:dyDescent="0.2">
      <c r="B7" s="19" t="s">
        <v>30</v>
      </c>
      <c r="D7" s="19" t="s">
        <v>129</v>
      </c>
      <c r="G7" s="19" t="s">
        <v>150</v>
      </c>
    </row>
    <row r="8" spans="1:26" x14ac:dyDescent="0.2">
      <c r="B8" s="19" t="s">
        <v>41</v>
      </c>
      <c r="D8" s="19" t="s">
        <v>130</v>
      </c>
    </row>
    <row r="9" spans="1:26" x14ac:dyDescent="0.2"/>
    <row r="10" spans="1:26" x14ac:dyDescent="0.2"/>
    <row r="11" spans="1:26" x14ac:dyDescent="0.2"/>
    <row r="12" spans="1:26" x14ac:dyDescent="0.2"/>
    <row r="13" spans="1:26" x14ac:dyDescent="0.2">
      <c r="A13" s="15" t="s">
        <v>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">
      <c r="B14" t="s">
        <v>2</v>
      </c>
    </row>
    <row r="15" spans="1:26" x14ac:dyDescent="0.2"/>
    <row r="16" spans="1:26" x14ac:dyDescent="0.2">
      <c r="B16" t="s">
        <v>3</v>
      </c>
      <c r="C16" t="s">
        <v>16</v>
      </c>
      <c r="M16" t="s">
        <v>17</v>
      </c>
    </row>
    <row r="17" spans="1:26" x14ac:dyDescent="0.2"/>
    <row r="18" spans="1:26" x14ac:dyDescent="0.2">
      <c r="C18" s="1" t="s">
        <v>13</v>
      </c>
      <c r="D18" s="1"/>
      <c r="O18" s="1" t="s">
        <v>13</v>
      </c>
      <c r="P18" s="1">
        <f>SUM(P21:P25)</f>
        <v>353</v>
      </c>
      <c r="Q18" t="s">
        <v>152</v>
      </c>
    </row>
    <row r="19" spans="1:26" x14ac:dyDescent="0.2"/>
    <row r="20" spans="1:26" x14ac:dyDescent="0.2">
      <c r="B20" s="1" t="s">
        <v>10</v>
      </c>
      <c r="C20" s="1" t="s">
        <v>11</v>
      </c>
      <c r="D20" s="1" t="s">
        <v>12</v>
      </c>
      <c r="N20" s="1" t="s">
        <v>10</v>
      </c>
      <c r="O20" s="1" t="s">
        <v>11</v>
      </c>
      <c r="P20" s="1" t="s">
        <v>12</v>
      </c>
    </row>
    <row r="21" spans="1:26" x14ac:dyDescent="0.2">
      <c r="B21" s="1" t="s">
        <v>4</v>
      </c>
      <c r="C21" s="1" t="s">
        <v>5</v>
      </c>
      <c r="D21" s="1">
        <v>77</v>
      </c>
      <c r="N21" s="1" t="s">
        <v>4</v>
      </c>
      <c r="O21" s="1" t="s">
        <v>5</v>
      </c>
      <c r="P21" s="1">
        <v>77</v>
      </c>
    </row>
    <row r="22" spans="1:26" x14ac:dyDescent="0.2">
      <c r="B22" s="1" t="s">
        <v>4</v>
      </c>
      <c r="C22" s="1" t="s">
        <v>7</v>
      </c>
      <c r="D22" s="1">
        <v>63</v>
      </c>
      <c r="N22" s="1" t="s">
        <v>4</v>
      </c>
      <c r="O22" s="1" t="s">
        <v>7</v>
      </c>
      <c r="P22" s="1">
        <v>63</v>
      </c>
    </row>
    <row r="23" spans="1:26" x14ac:dyDescent="0.2">
      <c r="B23" s="1" t="s">
        <v>4</v>
      </c>
      <c r="C23" s="1" t="s">
        <v>6</v>
      </c>
      <c r="D23" s="1">
        <v>94</v>
      </c>
      <c r="N23" s="1" t="s">
        <v>4</v>
      </c>
      <c r="O23" s="1" t="s">
        <v>6</v>
      </c>
      <c r="P23" s="1">
        <v>94</v>
      </c>
    </row>
    <row r="24" spans="1:26" x14ac:dyDescent="0.2">
      <c r="B24" s="1" t="s">
        <v>4</v>
      </c>
      <c r="C24" s="1" t="s">
        <v>8</v>
      </c>
      <c r="D24" s="1">
        <v>69</v>
      </c>
      <c r="N24" s="1" t="s">
        <v>4</v>
      </c>
      <c r="O24" s="1" t="s">
        <v>8</v>
      </c>
      <c r="P24" s="1">
        <v>69</v>
      </c>
    </row>
    <row r="25" spans="1:26" x14ac:dyDescent="0.2">
      <c r="B25" s="1" t="s">
        <v>4</v>
      </c>
      <c r="C25" s="1" t="s">
        <v>9</v>
      </c>
      <c r="D25" s="1">
        <v>50</v>
      </c>
      <c r="N25" s="1" t="s">
        <v>4</v>
      </c>
      <c r="O25" s="1" t="s">
        <v>9</v>
      </c>
      <c r="P25" s="1">
        <v>50</v>
      </c>
    </row>
    <row r="26" spans="1:26" x14ac:dyDescent="0.2"/>
    <row r="27" spans="1:26" x14ac:dyDescent="0.2"/>
    <row r="28" spans="1:26" x14ac:dyDescent="0.2">
      <c r="A28" s="16" t="s">
        <v>14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">
      <c r="B29" t="s">
        <v>15</v>
      </c>
    </row>
    <row r="30" spans="1:26" x14ac:dyDescent="0.2"/>
    <row r="31" spans="1:26" x14ac:dyDescent="0.2">
      <c r="B31" t="s">
        <v>3</v>
      </c>
      <c r="C31" t="s">
        <v>18</v>
      </c>
      <c r="M31" t="s">
        <v>17</v>
      </c>
    </row>
    <row r="32" spans="1:26" x14ac:dyDescent="0.2"/>
    <row r="33" spans="1:26" x14ac:dyDescent="0.2">
      <c r="C33" s="1" t="s">
        <v>19</v>
      </c>
      <c r="D33" s="1"/>
      <c r="O33" s="1" t="s">
        <v>19</v>
      </c>
      <c r="P33" s="1">
        <f>AVERAGE(P36:P40)</f>
        <v>70.599999999999994</v>
      </c>
      <c r="Q33" t="s">
        <v>153</v>
      </c>
    </row>
    <row r="34" spans="1:26" x14ac:dyDescent="0.2"/>
    <row r="35" spans="1:26" x14ac:dyDescent="0.2">
      <c r="B35" s="1" t="s">
        <v>10</v>
      </c>
      <c r="C35" s="1" t="s">
        <v>11</v>
      </c>
      <c r="D35" s="1" t="s">
        <v>12</v>
      </c>
      <c r="N35" s="1" t="s">
        <v>10</v>
      </c>
      <c r="O35" s="1" t="s">
        <v>11</v>
      </c>
      <c r="P35" s="1" t="s">
        <v>12</v>
      </c>
    </row>
    <row r="36" spans="1:26" x14ac:dyDescent="0.2">
      <c r="B36" s="1" t="s">
        <v>4</v>
      </c>
      <c r="C36" s="1" t="s">
        <v>5</v>
      </c>
      <c r="D36" s="1">
        <v>77</v>
      </c>
      <c r="N36" s="1" t="s">
        <v>4</v>
      </c>
      <c r="O36" s="1" t="s">
        <v>5</v>
      </c>
      <c r="P36" s="1">
        <v>77</v>
      </c>
    </row>
    <row r="37" spans="1:26" x14ac:dyDescent="0.2">
      <c r="B37" s="1" t="s">
        <v>4</v>
      </c>
      <c r="C37" s="1" t="s">
        <v>7</v>
      </c>
      <c r="D37" s="1">
        <v>63</v>
      </c>
      <c r="N37" s="1" t="s">
        <v>4</v>
      </c>
      <c r="O37" s="1" t="s">
        <v>7</v>
      </c>
      <c r="P37" s="1">
        <v>63</v>
      </c>
    </row>
    <row r="38" spans="1:26" x14ac:dyDescent="0.2">
      <c r="B38" s="1" t="s">
        <v>4</v>
      </c>
      <c r="C38" s="1" t="s">
        <v>6</v>
      </c>
      <c r="D38" s="1">
        <v>94</v>
      </c>
      <c r="N38" s="1" t="s">
        <v>4</v>
      </c>
      <c r="O38" s="1" t="s">
        <v>6</v>
      </c>
      <c r="P38" s="1">
        <v>94</v>
      </c>
    </row>
    <row r="39" spans="1:26" x14ac:dyDescent="0.2">
      <c r="B39" s="1" t="s">
        <v>4</v>
      </c>
      <c r="C39" s="1" t="s">
        <v>8</v>
      </c>
      <c r="D39" s="1">
        <v>69</v>
      </c>
      <c r="N39" s="1" t="s">
        <v>4</v>
      </c>
      <c r="O39" s="1" t="s">
        <v>8</v>
      </c>
      <c r="P39" s="1">
        <v>69</v>
      </c>
    </row>
    <row r="40" spans="1:26" x14ac:dyDescent="0.2">
      <c r="B40" s="1" t="s">
        <v>4</v>
      </c>
      <c r="C40" s="1" t="s">
        <v>9</v>
      </c>
      <c r="D40" s="1">
        <v>50</v>
      </c>
      <c r="N40" s="1" t="s">
        <v>4</v>
      </c>
      <c r="O40" s="1" t="s">
        <v>9</v>
      </c>
      <c r="P40" s="1">
        <v>50</v>
      </c>
    </row>
    <row r="41" spans="1:26" x14ac:dyDescent="0.2"/>
    <row r="42" spans="1:26" x14ac:dyDescent="0.2"/>
    <row r="43" spans="1:26" x14ac:dyDescent="0.2">
      <c r="A43" s="16" t="s">
        <v>20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">
      <c r="B44" t="s">
        <v>21</v>
      </c>
    </row>
    <row r="45" spans="1:26" x14ac:dyDescent="0.2"/>
    <row r="46" spans="1:26" x14ac:dyDescent="0.2"/>
    <row r="47" spans="1:26" x14ac:dyDescent="0.2">
      <c r="B47" t="s">
        <v>3</v>
      </c>
      <c r="C47" t="s">
        <v>26</v>
      </c>
      <c r="M47" t="s">
        <v>17</v>
      </c>
    </row>
    <row r="48" spans="1:26" x14ac:dyDescent="0.2"/>
    <row r="49" spans="1:26" ht="39.6" x14ac:dyDescent="0.2">
      <c r="B49" s="2" t="s">
        <v>22</v>
      </c>
      <c r="C49" s="2" t="s">
        <v>23</v>
      </c>
      <c r="D49" s="2" t="s">
        <v>24</v>
      </c>
      <c r="E49" s="3" t="s">
        <v>25</v>
      </c>
      <c r="N49" s="2" t="s">
        <v>22</v>
      </c>
      <c r="O49" s="2" t="s">
        <v>23</v>
      </c>
      <c r="P49" s="2" t="s">
        <v>24</v>
      </c>
      <c r="Q49" s="3" t="s">
        <v>25</v>
      </c>
    </row>
    <row r="50" spans="1:26" x14ac:dyDescent="0.2">
      <c r="B50" s="1" t="s">
        <v>27</v>
      </c>
      <c r="C50" s="4">
        <v>12340</v>
      </c>
      <c r="D50" s="4">
        <v>13280</v>
      </c>
      <c r="E50" s="4"/>
      <c r="N50" s="1" t="s">
        <v>27</v>
      </c>
      <c r="O50" s="4">
        <v>12340</v>
      </c>
      <c r="P50" s="4">
        <v>13280</v>
      </c>
      <c r="Q50" s="4">
        <f>ABS(O50-P50)</f>
        <v>940</v>
      </c>
      <c r="R50" t="s">
        <v>154</v>
      </c>
    </row>
    <row r="51" spans="1:26" x14ac:dyDescent="0.2">
      <c r="B51" s="1" t="s">
        <v>28</v>
      </c>
      <c r="C51" s="4">
        <v>13280</v>
      </c>
      <c r="D51" s="4">
        <v>15234</v>
      </c>
      <c r="E51" s="4"/>
      <c r="N51" s="1" t="s">
        <v>28</v>
      </c>
      <c r="O51" s="4">
        <v>13280</v>
      </c>
      <c r="P51" s="4">
        <v>15234</v>
      </c>
      <c r="Q51" s="4">
        <f>ABS(O51-P51)</f>
        <v>1954</v>
      </c>
      <c r="R51" t="s">
        <v>155</v>
      </c>
    </row>
    <row r="52" spans="1:26" x14ac:dyDescent="0.2">
      <c r="B52" s="1" t="s">
        <v>29</v>
      </c>
      <c r="C52" s="4">
        <v>15234</v>
      </c>
      <c r="D52" s="4">
        <v>14273</v>
      </c>
      <c r="E52" s="4"/>
      <c r="N52" s="1" t="s">
        <v>29</v>
      </c>
      <c r="O52" s="4">
        <v>15234</v>
      </c>
      <c r="P52" s="4">
        <v>14273</v>
      </c>
      <c r="Q52" s="4">
        <f>ABS(O52-P52)</f>
        <v>961</v>
      </c>
      <c r="R52" t="s">
        <v>156</v>
      </c>
    </row>
    <row r="53" spans="1:26" x14ac:dyDescent="0.2"/>
    <row r="54" spans="1:26" x14ac:dyDescent="0.2"/>
    <row r="55" spans="1:26" x14ac:dyDescent="0.2">
      <c r="A55" s="16" t="s">
        <v>30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2">
      <c r="B56" t="s">
        <v>31</v>
      </c>
    </row>
    <row r="57" spans="1:26" x14ac:dyDescent="0.2"/>
    <row r="58" spans="1:26" x14ac:dyDescent="0.2">
      <c r="B58" t="s">
        <v>36</v>
      </c>
    </row>
    <row r="59" spans="1:26" x14ac:dyDescent="0.2">
      <c r="B59" t="s">
        <v>39</v>
      </c>
    </row>
    <row r="60" spans="1:26" x14ac:dyDescent="0.2">
      <c r="B60" t="s">
        <v>40</v>
      </c>
    </row>
    <row r="61" spans="1:26" x14ac:dyDescent="0.2"/>
    <row r="62" spans="1:26" x14ac:dyDescent="0.2">
      <c r="M62" t="s">
        <v>17</v>
      </c>
    </row>
    <row r="63" spans="1:26" x14ac:dyDescent="0.2">
      <c r="B63" s="1" t="s">
        <v>32</v>
      </c>
      <c r="C63" s="1" t="s">
        <v>12</v>
      </c>
      <c r="D63" s="1" t="s">
        <v>33</v>
      </c>
      <c r="N63" s="1" t="s">
        <v>32</v>
      </c>
      <c r="O63" s="1" t="s">
        <v>12</v>
      </c>
      <c r="P63" s="1" t="s">
        <v>33</v>
      </c>
    </row>
    <row r="64" spans="1:26" x14ac:dyDescent="0.2">
      <c r="B64" s="1" t="s">
        <v>34</v>
      </c>
      <c r="C64" s="1">
        <v>85</v>
      </c>
      <c r="D64" s="1"/>
      <c r="N64" s="1" t="s">
        <v>34</v>
      </c>
      <c r="O64" s="1">
        <v>85</v>
      </c>
      <c r="P64" s="1" t="str">
        <f>IF(O64&gt;80,"優",IF(O64&gt;70,"良",IF(O64&gt;60,"可","不可")))</f>
        <v>優</v>
      </c>
      <c r="Q64" t="s">
        <v>157</v>
      </c>
    </row>
    <row r="65" spans="1:26" x14ac:dyDescent="0.2">
      <c r="B65" s="1" t="s">
        <v>35</v>
      </c>
      <c r="C65" s="1">
        <v>75</v>
      </c>
      <c r="D65" s="1"/>
      <c r="N65" s="1" t="s">
        <v>35</v>
      </c>
      <c r="O65" s="1">
        <v>75</v>
      </c>
      <c r="P65" s="1" t="str">
        <f>IF(O65&gt;80,"優",IF(O65&gt;70,"良",IF(O65&gt;60,"可","不可")))</f>
        <v>良</v>
      </c>
      <c r="Q65" t="s">
        <v>158</v>
      </c>
    </row>
    <row r="66" spans="1:26" x14ac:dyDescent="0.2">
      <c r="B66" s="1" t="s">
        <v>37</v>
      </c>
      <c r="C66" s="1">
        <v>65</v>
      </c>
      <c r="D66" s="1"/>
      <c r="N66" s="1" t="s">
        <v>37</v>
      </c>
      <c r="O66" s="1">
        <v>65</v>
      </c>
      <c r="P66" s="1" t="str">
        <f>IF(O66&gt;80,"優",IF(O66&gt;70,"良",IF(O66&gt;60,"可","不可")))</f>
        <v>可</v>
      </c>
      <c r="Q66" t="s">
        <v>158</v>
      </c>
    </row>
    <row r="67" spans="1:26" x14ac:dyDescent="0.2">
      <c r="B67" s="1" t="s">
        <v>38</v>
      </c>
      <c r="C67" s="1">
        <v>55</v>
      </c>
      <c r="D67" s="1"/>
      <c r="N67" s="1" t="s">
        <v>38</v>
      </c>
      <c r="O67" s="1">
        <v>55</v>
      </c>
      <c r="P67" s="1" t="str">
        <f>IF(O67&gt;80,"優",IF(O67&gt;70,"良",IF(O67&gt;60,"可","不可")))</f>
        <v>不可</v>
      </c>
      <c r="Q67" t="s">
        <v>159</v>
      </c>
    </row>
    <row r="68" spans="1:26" x14ac:dyDescent="0.2"/>
    <row r="69" spans="1:26" x14ac:dyDescent="0.2"/>
    <row r="70" spans="1:26" x14ac:dyDescent="0.2"/>
    <row r="71" spans="1:26" x14ac:dyDescent="0.2">
      <c r="A71" s="16" t="s">
        <v>41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x14ac:dyDescent="0.2">
      <c r="B72" t="s">
        <v>42</v>
      </c>
    </row>
    <row r="73" spans="1:26" x14ac:dyDescent="0.2">
      <c r="B73" t="s">
        <v>165</v>
      </c>
    </row>
    <row r="74" spans="1:26" x14ac:dyDescent="0.2"/>
    <row r="75" spans="1:26" x14ac:dyDescent="0.2">
      <c r="B75" t="s">
        <v>43</v>
      </c>
    </row>
    <row r="76" spans="1:26" x14ac:dyDescent="0.2">
      <c r="M76" t="s">
        <v>17</v>
      </c>
    </row>
    <row r="77" spans="1:26" x14ac:dyDescent="0.2"/>
    <row r="78" spans="1:26" x14ac:dyDescent="0.2">
      <c r="C78" s="1" t="s">
        <v>51</v>
      </c>
      <c r="D78" s="5">
        <v>0.1</v>
      </c>
      <c r="O78" s="1" t="s">
        <v>51</v>
      </c>
      <c r="P78" s="5">
        <v>0.1</v>
      </c>
    </row>
    <row r="79" spans="1:26" x14ac:dyDescent="0.2"/>
    <row r="80" spans="1:26" x14ac:dyDescent="0.2">
      <c r="B80" s="1" t="s">
        <v>22</v>
      </c>
      <c r="C80" s="1" t="s">
        <v>44</v>
      </c>
      <c r="D80" s="1" t="s">
        <v>45</v>
      </c>
      <c r="N80" s="1" t="s">
        <v>22</v>
      </c>
      <c r="O80" s="1" t="s">
        <v>44</v>
      </c>
      <c r="P80" s="1" t="s">
        <v>45</v>
      </c>
    </row>
    <row r="81" spans="1:26" x14ac:dyDescent="0.2">
      <c r="B81" s="1" t="s">
        <v>46</v>
      </c>
      <c r="C81" s="1">
        <v>1200</v>
      </c>
      <c r="D81" s="4"/>
      <c r="N81" s="1" t="s">
        <v>46</v>
      </c>
      <c r="O81" s="4">
        <v>1200</v>
      </c>
      <c r="P81" s="4">
        <f>O81*(1+$P$78)</f>
        <v>1320</v>
      </c>
      <c r="Q81" t="s">
        <v>160</v>
      </c>
    </row>
    <row r="82" spans="1:26" x14ac:dyDescent="0.2">
      <c r="B82" s="1" t="s">
        <v>47</v>
      </c>
      <c r="C82" s="1">
        <v>1500</v>
      </c>
      <c r="D82" s="4"/>
      <c r="N82" s="1" t="s">
        <v>47</v>
      </c>
      <c r="O82" s="4">
        <v>1500</v>
      </c>
      <c r="P82" s="4">
        <f t="shared" ref="P82:P85" si="0">O82*(1+$P$78)</f>
        <v>1650.0000000000002</v>
      </c>
      <c r="Q82" t="s">
        <v>161</v>
      </c>
    </row>
    <row r="83" spans="1:26" x14ac:dyDescent="0.2">
      <c r="B83" s="1" t="s">
        <v>48</v>
      </c>
      <c r="C83" s="1">
        <v>2000</v>
      </c>
      <c r="D83" s="4"/>
      <c r="N83" s="1" t="s">
        <v>48</v>
      </c>
      <c r="O83" s="4">
        <v>2000</v>
      </c>
      <c r="P83" s="4">
        <f t="shared" si="0"/>
        <v>2200</v>
      </c>
      <c r="Q83" t="s">
        <v>162</v>
      </c>
    </row>
    <row r="84" spans="1:26" x14ac:dyDescent="0.2">
      <c r="B84" s="1" t="s">
        <v>49</v>
      </c>
      <c r="C84" s="1">
        <v>1800</v>
      </c>
      <c r="D84" s="4"/>
      <c r="N84" s="1" t="s">
        <v>49</v>
      </c>
      <c r="O84" s="4">
        <v>1800</v>
      </c>
      <c r="P84" s="4">
        <f t="shared" si="0"/>
        <v>1980.0000000000002</v>
      </c>
      <c r="Q84" t="s">
        <v>163</v>
      </c>
    </row>
    <row r="85" spans="1:26" x14ac:dyDescent="0.2">
      <c r="B85" s="1" t="s">
        <v>50</v>
      </c>
      <c r="C85" s="1">
        <v>1600</v>
      </c>
      <c r="D85" s="4"/>
      <c r="N85" s="1" t="s">
        <v>50</v>
      </c>
      <c r="O85" s="4">
        <v>1600</v>
      </c>
      <c r="P85" s="4">
        <f t="shared" si="0"/>
        <v>1760.0000000000002</v>
      </c>
      <c r="Q85" t="s">
        <v>164</v>
      </c>
    </row>
    <row r="86" spans="1:26" x14ac:dyDescent="0.2"/>
    <row r="87" spans="1:26" x14ac:dyDescent="0.2"/>
    <row r="88" spans="1:26" x14ac:dyDescent="0.2"/>
    <row r="89" spans="1:26" x14ac:dyDescent="0.2">
      <c r="A89" s="16" t="s">
        <v>52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B90" t="s">
        <v>53</v>
      </c>
    </row>
    <row r="91" spans="1:26" x14ac:dyDescent="0.2">
      <c r="B91" t="s">
        <v>214</v>
      </c>
    </row>
    <row r="92" spans="1:26" x14ac:dyDescent="0.2"/>
    <row r="93" spans="1:26" x14ac:dyDescent="0.2">
      <c r="B93" t="s">
        <v>66</v>
      </c>
    </row>
    <row r="94" spans="1:26" x14ac:dyDescent="0.2">
      <c r="M94" t="s">
        <v>17</v>
      </c>
    </row>
    <row r="95" spans="1:26" x14ac:dyDescent="0.2">
      <c r="B95" s="6"/>
      <c r="C95" s="9" t="s">
        <v>67</v>
      </c>
      <c r="D95" s="8"/>
      <c r="N95" s="6"/>
      <c r="O95" s="9" t="s">
        <v>67</v>
      </c>
      <c r="P95" s="10">
        <f>SUMIF(O98:O106,"A",P98:P106)</f>
        <v>16272</v>
      </c>
      <c r="Q95" t="s">
        <v>166</v>
      </c>
    </row>
    <row r="96" spans="1:26" x14ac:dyDescent="0.2"/>
    <row r="97" spans="1:26" x14ac:dyDescent="0.2">
      <c r="B97" s="1" t="s">
        <v>22</v>
      </c>
      <c r="C97" s="1" t="s">
        <v>54</v>
      </c>
      <c r="D97" s="1" t="s">
        <v>55</v>
      </c>
      <c r="N97" s="1" t="s">
        <v>22</v>
      </c>
      <c r="O97" s="1" t="s">
        <v>54</v>
      </c>
      <c r="P97" s="1" t="s">
        <v>55</v>
      </c>
    </row>
    <row r="98" spans="1:26" x14ac:dyDescent="0.2">
      <c r="B98" s="1" t="s">
        <v>56</v>
      </c>
      <c r="C98" s="1" t="s">
        <v>58</v>
      </c>
      <c r="D98" s="4">
        <v>6471</v>
      </c>
      <c r="N98" s="1" t="s">
        <v>56</v>
      </c>
      <c r="O98" s="1" t="s">
        <v>58</v>
      </c>
      <c r="P98" s="4">
        <v>6471</v>
      </c>
    </row>
    <row r="99" spans="1:26" x14ac:dyDescent="0.2">
      <c r="B99" s="1" t="s">
        <v>56</v>
      </c>
      <c r="C99" s="1" t="s">
        <v>59</v>
      </c>
      <c r="D99" s="4">
        <v>6758</v>
      </c>
      <c r="N99" s="1" t="s">
        <v>56</v>
      </c>
      <c r="O99" s="1" t="s">
        <v>59</v>
      </c>
      <c r="P99" s="4">
        <v>6758</v>
      </c>
    </row>
    <row r="100" spans="1:26" x14ac:dyDescent="0.2">
      <c r="B100" s="1" t="s">
        <v>56</v>
      </c>
      <c r="C100" s="1" t="s">
        <v>60</v>
      </c>
      <c r="D100" s="4">
        <v>6295</v>
      </c>
      <c r="N100" s="1" t="s">
        <v>56</v>
      </c>
      <c r="O100" s="1" t="s">
        <v>60</v>
      </c>
      <c r="P100" s="4">
        <v>6295</v>
      </c>
    </row>
    <row r="101" spans="1:26" x14ac:dyDescent="0.2">
      <c r="B101" s="1" t="s">
        <v>57</v>
      </c>
      <c r="C101" s="1" t="s">
        <v>61</v>
      </c>
      <c r="D101" s="4">
        <v>3444</v>
      </c>
      <c r="N101" s="1" t="s">
        <v>57</v>
      </c>
      <c r="O101" s="1" t="s">
        <v>61</v>
      </c>
      <c r="P101" s="4">
        <v>3444</v>
      </c>
    </row>
    <row r="102" spans="1:26" x14ac:dyDescent="0.2">
      <c r="B102" s="1" t="s">
        <v>57</v>
      </c>
      <c r="C102" s="1" t="s">
        <v>62</v>
      </c>
      <c r="D102" s="4">
        <v>6751</v>
      </c>
      <c r="N102" s="1" t="s">
        <v>57</v>
      </c>
      <c r="O102" s="1" t="s">
        <v>62</v>
      </c>
      <c r="P102" s="4">
        <v>6751</v>
      </c>
    </row>
    <row r="103" spans="1:26" x14ac:dyDescent="0.2">
      <c r="B103" s="1" t="s">
        <v>57</v>
      </c>
      <c r="C103" s="1" t="s">
        <v>60</v>
      </c>
      <c r="D103" s="4">
        <v>3622</v>
      </c>
      <c r="N103" s="1" t="s">
        <v>57</v>
      </c>
      <c r="O103" s="1" t="s">
        <v>60</v>
      </c>
      <c r="P103" s="4">
        <v>3622</v>
      </c>
    </row>
    <row r="104" spans="1:26" x14ac:dyDescent="0.2">
      <c r="B104" s="1" t="s">
        <v>29</v>
      </c>
      <c r="C104" s="1" t="s">
        <v>63</v>
      </c>
      <c r="D104" s="4">
        <v>6357</v>
      </c>
      <c r="N104" s="1" t="s">
        <v>29</v>
      </c>
      <c r="O104" s="1" t="s">
        <v>63</v>
      </c>
      <c r="P104" s="4">
        <v>6357</v>
      </c>
    </row>
    <row r="105" spans="1:26" x14ac:dyDescent="0.2">
      <c r="B105" s="1" t="s">
        <v>29</v>
      </c>
      <c r="C105" s="1" t="s">
        <v>64</v>
      </c>
      <c r="D105" s="4">
        <v>8581</v>
      </c>
      <c r="N105" s="1" t="s">
        <v>29</v>
      </c>
      <c r="O105" s="1" t="s">
        <v>64</v>
      </c>
      <c r="P105" s="4">
        <v>8581</v>
      </c>
    </row>
    <row r="106" spans="1:26" x14ac:dyDescent="0.2">
      <c r="B106" s="1" t="s">
        <v>29</v>
      </c>
      <c r="C106" s="1" t="s">
        <v>65</v>
      </c>
      <c r="D106" s="4">
        <v>1230</v>
      </c>
      <c r="N106" s="1" t="s">
        <v>29</v>
      </c>
      <c r="O106" s="1" t="s">
        <v>65</v>
      </c>
      <c r="P106" s="4">
        <v>1230</v>
      </c>
    </row>
    <row r="107" spans="1:26" x14ac:dyDescent="0.2"/>
    <row r="108" spans="1:26" x14ac:dyDescent="0.2"/>
    <row r="109" spans="1:26" x14ac:dyDescent="0.2">
      <c r="A109" s="16" t="s">
        <v>86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B110" t="s">
        <v>90</v>
      </c>
    </row>
    <row r="111" spans="1:26" x14ac:dyDescent="0.2"/>
    <row r="112" spans="1:26" x14ac:dyDescent="0.2">
      <c r="B112" t="s">
        <v>83</v>
      </c>
    </row>
    <row r="113" spans="2:19" x14ac:dyDescent="0.2"/>
    <row r="114" spans="2:19" x14ac:dyDescent="0.2">
      <c r="M114" t="s">
        <v>17</v>
      </c>
    </row>
    <row r="115" spans="2:19" x14ac:dyDescent="0.2">
      <c r="B115" s="6"/>
      <c r="C115" s="11"/>
      <c r="D115" s="11"/>
      <c r="E115" s="7" t="s">
        <v>84</v>
      </c>
      <c r="F115" s="4"/>
      <c r="N115" s="6"/>
      <c r="O115" s="11"/>
      <c r="P115" s="11"/>
      <c r="Q115" s="7" t="s">
        <v>84</v>
      </c>
      <c r="R115" s="4">
        <f>SUMIFS(R118:R132,P118:P132,"A",Q118:Q132,"部品α")</f>
        <v>11526</v>
      </c>
      <c r="S115" t="s">
        <v>167</v>
      </c>
    </row>
    <row r="116" spans="2:19" x14ac:dyDescent="0.2"/>
    <row r="117" spans="2:19" x14ac:dyDescent="0.2">
      <c r="B117" s="1" t="s">
        <v>22</v>
      </c>
      <c r="C117" s="1" t="s">
        <v>69</v>
      </c>
      <c r="D117" s="1" t="s">
        <v>54</v>
      </c>
      <c r="E117" s="1" t="s">
        <v>68</v>
      </c>
      <c r="F117" s="4" t="s">
        <v>55</v>
      </c>
      <c r="N117" s="1" t="s">
        <v>22</v>
      </c>
      <c r="O117" s="1" t="s">
        <v>69</v>
      </c>
      <c r="P117" s="1" t="s">
        <v>54</v>
      </c>
      <c r="Q117" s="1" t="s">
        <v>68</v>
      </c>
      <c r="R117" s="4" t="s">
        <v>55</v>
      </c>
    </row>
    <row r="118" spans="2:19" x14ac:dyDescent="0.2">
      <c r="B118" s="1" t="s">
        <v>56</v>
      </c>
      <c r="C118" s="1">
        <v>10001</v>
      </c>
      <c r="D118" s="1" t="s">
        <v>58</v>
      </c>
      <c r="E118" s="1" t="s">
        <v>70</v>
      </c>
      <c r="F118" s="4">
        <v>6408</v>
      </c>
      <c r="N118" s="1" t="s">
        <v>56</v>
      </c>
      <c r="O118" s="1">
        <v>10001</v>
      </c>
      <c r="P118" s="1" t="s">
        <v>58</v>
      </c>
      <c r="Q118" s="1" t="s">
        <v>70</v>
      </c>
      <c r="R118" s="4">
        <v>6408</v>
      </c>
    </row>
    <row r="119" spans="2:19" x14ac:dyDescent="0.2">
      <c r="B119" s="1" t="s">
        <v>56</v>
      </c>
      <c r="C119" s="1">
        <v>10002</v>
      </c>
      <c r="D119" s="1" t="s">
        <v>73</v>
      </c>
      <c r="E119" s="1" t="s">
        <v>71</v>
      </c>
      <c r="F119" s="4">
        <v>2249</v>
      </c>
      <c r="N119" s="1" t="s">
        <v>56</v>
      </c>
      <c r="O119" s="1">
        <v>10002</v>
      </c>
      <c r="P119" s="1" t="s">
        <v>73</v>
      </c>
      <c r="Q119" s="1" t="s">
        <v>71</v>
      </c>
      <c r="R119" s="4">
        <v>2249</v>
      </c>
    </row>
    <row r="120" spans="2:19" x14ac:dyDescent="0.2">
      <c r="B120" s="1" t="s">
        <v>56</v>
      </c>
      <c r="C120" s="1">
        <v>10003</v>
      </c>
      <c r="D120" s="1" t="s">
        <v>60</v>
      </c>
      <c r="E120" s="1" t="s">
        <v>72</v>
      </c>
      <c r="F120" s="4">
        <v>5218</v>
      </c>
      <c r="N120" s="1" t="s">
        <v>56</v>
      </c>
      <c r="O120" s="1">
        <v>10003</v>
      </c>
      <c r="P120" s="1" t="s">
        <v>60</v>
      </c>
      <c r="Q120" s="1" t="s">
        <v>72</v>
      </c>
      <c r="R120" s="4">
        <v>5218</v>
      </c>
    </row>
    <row r="121" spans="2:19" x14ac:dyDescent="0.2">
      <c r="B121" s="1" t="s">
        <v>56</v>
      </c>
      <c r="C121" s="1">
        <v>10004</v>
      </c>
      <c r="D121" s="1" t="s">
        <v>74</v>
      </c>
      <c r="E121" s="1" t="s">
        <v>70</v>
      </c>
      <c r="F121" s="4">
        <v>8093</v>
      </c>
      <c r="N121" s="1" t="s">
        <v>56</v>
      </c>
      <c r="O121" s="1">
        <v>10004</v>
      </c>
      <c r="P121" s="1" t="s">
        <v>74</v>
      </c>
      <c r="Q121" s="1" t="s">
        <v>70</v>
      </c>
      <c r="R121" s="4">
        <v>8093</v>
      </c>
    </row>
    <row r="122" spans="2:19" x14ac:dyDescent="0.2">
      <c r="B122" s="1" t="s">
        <v>56</v>
      </c>
      <c r="C122" s="1">
        <v>10005</v>
      </c>
      <c r="D122" s="1" t="s">
        <v>75</v>
      </c>
      <c r="E122" s="1" t="s">
        <v>71</v>
      </c>
      <c r="F122" s="4">
        <v>5738</v>
      </c>
      <c r="N122" s="1" t="s">
        <v>56</v>
      </c>
      <c r="O122" s="1">
        <v>10005</v>
      </c>
      <c r="P122" s="1" t="s">
        <v>75</v>
      </c>
      <c r="Q122" s="1" t="s">
        <v>71</v>
      </c>
      <c r="R122" s="4">
        <v>5738</v>
      </c>
    </row>
    <row r="123" spans="2:19" x14ac:dyDescent="0.2">
      <c r="B123" s="1" t="s">
        <v>56</v>
      </c>
      <c r="C123" s="1">
        <v>10006</v>
      </c>
      <c r="D123" s="1" t="s">
        <v>76</v>
      </c>
      <c r="E123" s="1" t="s">
        <v>72</v>
      </c>
      <c r="F123" s="4">
        <v>8883</v>
      </c>
      <c r="N123" s="1" t="s">
        <v>56</v>
      </c>
      <c r="O123" s="1">
        <v>10006</v>
      </c>
      <c r="P123" s="1" t="s">
        <v>76</v>
      </c>
      <c r="Q123" s="1" t="s">
        <v>72</v>
      </c>
      <c r="R123" s="4">
        <v>8883</v>
      </c>
    </row>
    <row r="124" spans="2:19" x14ac:dyDescent="0.2">
      <c r="B124" s="1" t="s">
        <v>56</v>
      </c>
      <c r="C124" s="1">
        <v>10007</v>
      </c>
      <c r="D124" s="1" t="s">
        <v>77</v>
      </c>
      <c r="E124" s="1" t="s">
        <v>71</v>
      </c>
      <c r="F124" s="4">
        <v>8461</v>
      </c>
      <c r="N124" s="1" t="s">
        <v>56</v>
      </c>
      <c r="O124" s="1">
        <v>10007</v>
      </c>
      <c r="P124" s="1" t="s">
        <v>77</v>
      </c>
      <c r="Q124" s="1" t="s">
        <v>71</v>
      </c>
      <c r="R124" s="4">
        <v>8461</v>
      </c>
    </row>
    <row r="125" spans="2:19" x14ac:dyDescent="0.2">
      <c r="B125" s="1" t="s">
        <v>56</v>
      </c>
      <c r="C125" s="1">
        <v>10008</v>
      </c>
      <c r="D125" s="1" t="s">
        <v>85</v>
      </c>
      <c r="E125" s="1" t="s">
        <v>70</v>
      </c>
      <c r="F125" s="4">
        <v>5118</v>
      </c>
      <c r="N125" s="1" t="s">
        <v>56</v>
      </c>
      <c r="O125" s="1">
        <v>10008</v>
      </c>
      <c r="P125" s="1" t="s">
        <v>85</v>
      </c>
      <c r="Q125" s="1" t="s">
        <v>70</v>
      </c>
      <c r="R125" s="4">
        <v>5118</v>
      </c>
    </row>
    <row r="126" spans="2:19" x14ac:dyDescent="0.2">
      <c r="B126" s="1" t="s">
        <v>56</v>
      </c>
      <c r="C126" s="1">
        <v>10009</v>
      </c>
      <c r="D126" s="1" t="s">
        <v>78</v>
      </c>
      <c r="E126" s="1" t="s">
        <v>72</v>
      </c>
      <c r="F126" s="4">
        <v>2804</v>
      </c>
      <c r="N126" s="1" t="s">
        <v>56</v>
      </c>
      <c r="O126" s="1">
        <v>10009</v>
      </c>
      <c r="P126" s="1" t="s">
        <v>78</v>
      </c>
      <c r="Q126" s="1" t="s">
        <v>72</v>
      </c>
      <c r="R126" s="4">
        <v>2804</v>
      </c>
    </row>
    <row r="127" spans="2:19" x14ac:dyDescent="0.2">
      <c r="B127" s="1" t="s">
        <v>56</v>
      </c>
      <c r="C127" s="1">
        <v>10010</v>
      </c>
      <c r="D127" s="1" t="s">
        <v>79</v>
      </c>
      <c r="E127" s="1" t="s">
        <v>70</v>
      </c>
      <c r="F127" s="4">
        <v>2550</v>
      </c>
      <c r="N127" s="1" t="s">
        <v>56</v>
      </c>
      <c r="O127" s="1">
        <v>10010</v>
      </c>
      <c r="P127" s="1" t="s">
        <v>79</v>
      </c>
      <c r="Q127" s="1" t="s">
        <v>70</v>
      </c>
      <c r="R127" s="4">
        <v>2550</v>
      </c>
    </row>
    <row r="128" spans="2:19" x14ac:dyDescent="0.2">
      <c r="B128" s="1" t="s">
        <v>56</v>
      </c>
      <c r="C128" s="1">
        <v>10011</v>
      </c>
      <c r="D128" s="1" t="s">
        <v>73</v>
      </c>
      <c r="E128" s="1" t="s">
        <v>72</v>
      </c>
      <c r="F128" s="4">
        <v>1824</v>
      </c>
      <c r="N128" s="1" t="s">
        <v>56</v>
      </c>
      <c r="O128" s="1">
        <v>10011</v>
      </c>
      <c r="P128" s="1" t="s">
        <v>73</v>
      </c>
      <c r="Q128" s="1" t="s">
        <v>72</v>
      </c>
      <c r="R128" s="4">
        <v>1824</v>
      </c>
    </row>
    <row r="129" spans="1:26" x14ac:dyDescent="0.2">
      <c r="B129" s="1" t="s">
        <v>56</v>
      </c>
      <c r="C129" s="1">
        <v>10012</v>
      </c>
      <c r="D129" s="1" t="s">
        <v>80</v>
      </c>
      <c r="E129" s="1" t="s">
        <v>71</v>
      </c>
      <c r="F129" s="4">
        <v>9316</v>
      </c>
      <c r="N129" s="1" t="s">
        <v>56</v>
      </c>
      <c r="O129" s="1">
        <v>10012</v>
      </c>
      <c r="P129" s="1" t="s">
        <v>80</v>
      </c>
      <c r="Q129" s="1" t="s">
        <v>71</v>
      </c>
      <c r="R129" s="4">
        <v>9316</v>
      </c>
    </row>
    <row r="130" spans="1:26" x14ac:dyDescent="0.2">
      <c r="B130" s="1" t="s">
        <v>56</v>
      </c>
      <c r="C130" s="1">
        <v>10013</v>
      </c>
      <c r="D130" s="1" t="s">
        <v>81</v>
      </c>
      <c r="E130" s="1" t="s">
        <v>70</v>
      </c>
      <c r="F130" s="4">
        <v>4111</v>
      </c>
      <c r="N130" s="1" t="s">
        <v>56</v>
      </c>
      <c r="O130" s="1">
        <v>10013</v>
      </c>
      <c r="P130" s="1" t="s">
        <v>81</v>
      </c>
      <c r="Q130" s="1" t="s">
        <v>70</v>
      </c>
      <c r="R130" s="4">
        <v>4111</v>
      </c>
    </row>
    <row r="131" spans="1:26" x14ac:dyDescent="0.2">
      <c r="B131" s="1" t="s">
        <v>56</v>
      </c>
      <c r="C131" s="1">
        <v>10014</v>
      </c>
      <c r="D131" s="1" t="s">
        <v>82</v>
      </c>
      <c r="E131" s="1" t="s">
        <v>72</v>
      </c>
      <c r="F131" s="4">
        <v>4912</v>
      </c>
      <c r="N131" s="1" t="s">
        <v>56</v>
      </c>
      <c r="O131" s="1">
        <v>10014</v>
      </c>
      <c r="P131" s="1" t="s">
        <v>82</v>
      </c>
      <c r="Q131" s="1" t="s">
        <v>72</v>
      </c>
      <c r="R131" s="4">
        <v>4912</v>
      </c>
    </row>
    <row r="132" spans="1:26" x14ac:dyDescent="0.2">
      <c r="B132" s="1" t="s">
        <v>56</v>
      </c>
      <c r="C132" s="1">
        <v>10015</v>
      </c>
      <c r="D132" s="1" t="s">
        <v>78</v>
      </c>
      <c r="E132" s="1" t="s">
        <v>70</v>
      </c>
      <c r="F132" s="4">
        <v>6718</v>
      </c>
      <c r="N132" s="1" t="s">
        <v>56</v>
      </c>
      <c r="O132" s="1">
        <v>10015</v>
      </c>
      <c r="P132" s="1" t="s">
        <v>78</v>
      </c>
      <c r="Q132" s="1" t="s">
        <v>70</v>
      </c>
      <c r="R132" s="4">
        <v>6718</v>
      </c>
    </row>
    <row r="133" spans="1:26" x14ac:dyDescent="0.2"/>
    <row r="134" spans="1:26" x14ac:dyDescent="0.2"/>
    <row r="135" spans="1:26" x14ac:dyDescent="0.2"/>
    <row r="136" spans="1:26" x14ac:dyDescent="0.2">
      <c r="A136" s="16" t="s">
        <v>87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B137" t="s">
        <v>88</v>
      </c>
    </row>
    <row r="138" spans="1:26" x14ac:dyDescent="0.2">
      <c r="B138" t="s">
        <v>89</v>
      </c>
    </row>
    <row r="139" spans="1:26" x14ac:dyDescent="0.2"/>
    <row r="140" spans="1:26" x14ac:dyDescent="0.2">
      <c r="B140" t="s">
        <v>92</v>
      </c>
    </row>
    <row r="141" spans="1:26" x14ac:dyDescent="0.2">
      <c r="M141" t="s">
        <v>108</v>
      </c>
    </row>
    <row r="142" spans="1:26" x14ac:dyDescent="0.2">
      <c r="B142" s="1" t="s">
        <v>107</v>
      </c>
      <c r="C142" s="1"/>
      <c r="N142" s="1" t="s">
        <v>107</v>
      </c>
      <c r="O142" s="1">
        <f>COUNTIF(O145:O154,"合格")</f>
        <v>5</v>
      </c>
      <c r="P142" t="s">
        <v>151</v>
      </c>
    </row>
    <row r="143" spans="1:26" x14ac:dyDescent="0.2"/>
    <row r="144" spans="1:26" x14ac:dyDescent="0.2">
      <c r="B144" s="1" t="s">
        <v>93</v>
      </c>
      <c r="C144" s="1" t="s">
        <v>94</v>
      </c>
      <c r="N144" s="1" t="s">
        <v>93</v>
      </c>
      <c r="O144" s="1" t="s">
        <v>94</v>
      </c>
    </row>
    <row r="145" spans="1:26" x14ac:dyDescent="0.2">
      <c r="B145" s="1" t="s">
        <v>95</v>
      </c>
      <c r="C145" s="1" t="s">
        <v>105</v>
      </c>
      <c r="N145" s="1" t="s">
        <v>95</v>
      </c>
      <c r="O145" s="1" t="s">
        <v>105</v>
      </c>
    </row>
    <row r="146" spans="1:26" x14ac:dyDescent="0.2">
      <c r="B146" s="1" t="s">
        <v>96</v>
      </c>
      <c r="C146" s="1" t="s">
        <v>106</v>
      </c>
      <c r="N146" s="1" t="s">
        <v>96</v>
      </c>
      <c r="O146" s="1" t="s">
        <v>106</v>
      </c>
    </row>
    <row r="147" spans="1:26" x14ac:dyDescent="0.2">
      <c r="B147" s="1" t="s">
        <v>97</v>
      </c>
      <c r="C147" s="1" t="s">
        <v>105</v>
      </c>
      <c r="N147" s="1" t="s">
        <v>97</v>
      </c>
      <c r="O147" s="1" t="s">
        <v>105</v>
      </c>
    </row>
    <row r="148" spans="1:26" x14ac:dyDescent="0.2">
      <c r="B148" s="1" t="s">
        <v>98</v>
      </c>
      <c r="C148" s="1" t="s">
        <v>106</v>
      </c>
      <c r="N148" s="1" t="s">
        <v>98</v>
      </c>
      <c r="O148" s="1" t="s">
        <v>106</v>
      </c>
    </row>
    <row r="149" spans="1:26" x14ac:dyDescent="0.2">
      <c r="B149" s="1" t="s">
        <v>99</v>
      </c>
      <c r="C149" s="1" t="s">
        <v>105</v>
      </c>
      <c r="N149" s="1" t="s">
        <v>99</v>
      </c>
      <c r="O149" s="1" t="s">
        <v>105</v>
      </c>
    </row>
    <row r="150" spans="1:26" x14ac:dyDescent="0.2">
      <c r="B150" s="1" t="s">
        <v>100</v>
      </c>
      <c r="C150" s="1" t="s">
        <v>106</v>
      </c>
      <c r="N150" s="1" t="s">
        <v>100</v>
      </c>
      <c r="O150" s="1" t="s">
        <v>106</v>
      </c>
    </row>
    <row r="151" spans="1:26" x14ac:dyDescent="0.2">
      <c r="B151" s="1" t="s">
        <v>101</v>
      </c>
      <c r="C151" s="1" t="s">
        <v>106</v>
      </c>
      <c r="N151" s="1" t="s">
        <v>101</v>
      </c>
      <c r="O151" s="1" t="s">
        <v>106</v>
      </c>
    </row>
    <row r="152" spans="1:26" x14ac:dyDescent="0.2">
      <c r="B152" s="1" t="s">
        <v>102</v>
      </c>
      <c r="C152" s="1" t="s">
        <v>105</v>
      </c>
      <c r="N152" s="1" t="s">
        <v>102</v>
      </c>
      <c r="O152" s="1" t="s">
        <v>105</v>
      </c>
    </row>
    <row r="153" spans="1:26" x14ac:dyDescent="0.2">
      <c r="B153" s="1" t="s">
        <v>103</v>
      </c>
      <c r="C153" s="1" t="s">
        <v>106</v>
      </c>
      <c r="N153" s="1" t="s">
        <v>103</v>
      </c>
      <c r="O153" s="1" t="s">
        <v>106</v>
      </c>
    </row>
    <row r="154" spans="1:26" x14ac:dyDescent="0.2">
      <c r="B154" s="1" t="s">
        <v>104</v>
      </c>
      <c r="C154" s="1" t="s">
        <v>105</v>
      </c>
      <c r="N154" s="1" t="s">
        <v>104</v>
      </c>
      <c r="O154" s="1" t="s">
        <v>105</v>
      </c>
    </row>
    <row r="155" spans="1:26" x14ac:dyDescent="0.2"/>
    <row r="156" spans="1:26" x14ac:dyDescent="0.2"/>
    <row r="157" spans="1:26" x14ac:dyDescent="0.2"/>
    <row r="158" spans="1:26" x14ac:dyDescent="0.2"/>
    <row r="159" spans="1:26" x14ac:dyDescent="0.2">
      <c r="A159" s="16" t="s">
        <v>129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B160" t="s">
        <v>109</v>
      </c>
    </row>
    <row r="161" spans="2:17" x14ac:dyDescent="0.2"/>
    <row r="162" spans="2:17" x14ac:dyDescent="0.2">
      <c r="B162" t="s">
        <v>110</v>
      </c>
    </row>
    <row r="163" spans="2:17" x14ac:dyDescent="0.2">
      <c r="M163" t="s">
        <v>108</v>
      </c>
    </row>
    <row r="164" spans="2:17" x14ac:dyDescent="0.2">
      <c r="B164" s="6"/>
      <c r="C164" s="11"/>
      <c r="D164" s="9" t="s">
        <v>128</v>
      </c>
      <c r="E164" s="8"/>
      <c r="M164" s="6"/>
      <c r="N164" s="11"/>
      <c r="O164" s="9" t="s">
        <v>128</v>
      </c>
      <c r="P164" s="8">
        <f>COUNTIFS(N167:N191,"国語",P167:P191,"優")</f>
        <v>1</v>
      </c>
      <c r="Q164" t="s">
        <v>168</v>
      </c>
    </row>
    <row r="165" spans="2:17" x14ac:dyDescent="0.2"/>
    <row r="166" spans="2:17" x14ac:dyDescent="0.2">
      <c r="B166" s="1" t="s">
        <v>111</v>
      </c>
      <c r="C166" s="1" t="s">
        <v>112</v>
      </c>
      <c r="D166" s="1" t="s">
        <v>123</v>
      </c>
      <c r="E166" s="1" t="s">
        <v>113</v>
      </c>
      <c r="M166" s="1" t="s">
        <v>111</v>
      </c>
      <c r="N166" s="1" t="s">
        <v>112</v>
      </c>
      <c r="O166" s="1" t="s">
        <v>123</v>
      </c>
      <c r="P166" s="1" t="s">
        <v>113</v>
      </c>
    </row>
    <row r="167" spans="2:17" x14ac:dyDescent="0.2">
      <c r="B167" s="1" t="s">
        <v>95</v>
      </c>
      <c r="C167" s="1" t="s">
        <v>114</v>
      </c>
      <c r="D167" s="1">
        <v>76</v>
      </c>
      <c r="E167" s="1" t="s">
        <v>124</v>
      </c>
      <c r="M167" s="1" t="s">
        <v>95</v>
      </c>
      <c r="N167" s="1" t="s">
        <v>114</v>
      </c>
      <c r="O167" s="1">
        <v>76</v>
      </c>
      <c r="P167" s="1" t="s">
        <v>124</v>
      </c>
    </row>
    <row r="168" spans="2:17" x14ac:dyDescent="0.2">
      <c r="B168" s="1" t="s">
        <v>95</v>
      </c>
      <c r="C168" s="1" t="s">
        <v>115</v>
      </c>
      <c r="D168" s="1">
        <v>97</v>
      </c>
      <c r="E168" s="1" t="s">
        <v>125</v>
      </c>
      <c r="M168" s="1" t="s">
        <v>95</v>
      </c>
      <c r="N168" s="1" t="s">
        <v>115</v>
      </c>
      <c r="O168" s="1">
        <v>97</v>
      </c>
      <c r="P168" s="1" t="s">
        <v>125</v>
      </c>
    </row>
    <row r="169" spans="2:17" x14ac:dyDescent="0.2">
      <c r="B169" s="1" t="s">
        <v>95</v>
      </c>
      <c r="C169" s="1" t="s">
        <v>116</v>
      </c>
      <c r="D169" s="1">
        <v>46</v>
      </c>
      <c r="E169" s="1" t="s">
        <v>126</v>
      </c>
      <c r="M169" s="1" t="s">
        <v>95</v>
      </c>
      <c r="N169" s="1" t="s">
        <v>116</v>
      </c>
      <c r="O169" s="1">
        <v>46</v>
      </c>
      <c r="P169" s="1" t="s">
        <v>126</v>
      </c>
    </row>
    <row r="170" spans="2:17" x14ac:dyDescent="0.2">
      <c r="B170" s="1" t="s">
        <v>95</v>
      </c>
      <c r="C170" s="1" t="s">
        <v>117</v>
      </c>
      <c r="D170" s="1">
        <v>54</v>
      </c>
      <c r="E170" s="1" t="s">
        <v>126</v>
      </c>
      <c r="M170" s="1" t="s">
        <v>95</v>
      </c>
      <c r="N170" s="1" t="s">
        <v>117</v>
      </c>
      <c r="O170" s="1">
        <v>54</v>
      </c>
      <c r="P170" s="1" t="s">
        <v>126</v>
      </c>
    </row>
    <row r="171" spans="2:17" x14ac:dyDescent="0.2">
      <c r="B171" s="1" t="s">
        <v>95</v>
      </c>
      <c r="C171" s="1" t="s">
        <v>118</v>
      </c>
      <c r="D171" s="1">
        <v>62</v>
      </c>
      <c r="E171" s="1" t="s">
        <v>127</v>
      </c>
      <c r="M171" s="1" t="s">
        <v>95</v>
      </c>
      <c r="N171" s="1" t="s">
        <v>118</v>
      </c>
      <c r="O171" s="1">
        <v>62</v>
      </c>
      <c r="P171" s="1" t="s">
        <v>127</v>
      </c>
    </row>
    <row r="172" spans="2:17" x14ac:dyDescent="0.2">
      <c r="B172" s="12" t="s">
        <v>119</v>
      </c>
      <c r="C172" s="1" t="s">
        <v>114</v>
      </c>
      <c r="D172" s="1">
        <v>54</v>
      </c>
      <c r="E172" s="1" t="s">
        <v>126</v>
      </c>
      <c r="M172" s="12" t="s">
        <v>119</v>
      </c>
      <c r="N172" s="1" t="s">
        <v>114</v>
      </c>
      <c r="O172" s="1">
        <v>54</v>
      </c>
      <c r="P172" s="1" t="s">
        <v>126</v>
      </c>
    </row>
    <row r="173" spans="2:17" x14ac:dyDescent="0.2">
      <c r="B173" s="12" t="s">
        <v>119</v>
      </c>
      <c r="C173" s="1" t="s">
        <v>115</v>
      </c>
      <c r="D173" s="1">
        <v>40</v>
      </c>
      <c r="E173" s="1" t="s">
        <v>126</v>
      </c>
      <c r="M173" s="12" t="s">
        <v>119</v>
      </c>
      <c r="N173" s="1" t="s">
        <v>115</v>
      </c>
      <c r="O173" s="1">
        <v>40</v>
      </c>
      <c r="P173" s="1" t="s">
        <v>126</v>
      </c>
    </row>
    <row r="174" spans="2:17" x14ac:dyDescent="0.2">
      <c r="B174" s="12" t="s">
        <v>119</v>
      </c>
      <c r="C174" s="1" t="s">
        <v>116</v>
      </c>
      <c r="D174" s="1">
        <v>50</v>
      </c>
      <c r="E174" s="1" t="s">
        <v>126</v>
      </c>
      <c r="M174" s="12" t="s">
        <v>119</v>
      </c>
      <c r="N174" s="1" t="s">
        <v>116</v>
      </c>
      <c r="O174" s="1">
        <v>50</v>
      </c>
      <c r="P174" s="1" t="s">
        <v>126</v>
      </c>
    </row>
    <row r="175" spans="2:17" x14ac:dyDescent="0.2">
      <c r="B175" s="12" t="s">
        <v>119</v>
      </c>
      <c r="C175" s="1" t="s">
        <v>117</v>
      </c>
      <c r="D175" s="1">
        <v>99</v>
      </c>
      <c r="E175" s="1" t="s">
        <v>125</v>
      </c>
      <c r="M175" s="12" t="s">
        <v>119</v>
      </c>
      <c r="N175" s="1" t="s">
        <v>117</v>
      </c>
      <c r="O175" s="1">
        <v>99</v>
      </c>
      <c r="P175" s="1" t="s">
        <v>125</v>
      </c>
    </row>
    <row r="176" spans="2:17" x14ac:dyDescent="0.2">
      <c r="B176" s="12" t="s">
        <v>119</v>
      </c>
      <c r="C176" s="1" t="s">
        <v>118</v>
      </c>
      <c r="D176" s="1">
        <v>58</v>
      </c>
      <c r="E176" s="1" t="s">
        <v>126</v>
      </c>
      <c r="M176" s="12" t="s">
        <v>119</v>
      </c>
      <c r="N176" s="1" t="s">
        <v>118</v>
      </c>
      <c r="O176" s="1">
        <v>58</v>
      </c>
      <c r="P176" s="1" t="s">
        <v>126</v>
      </c>
    </row>
    <row r="177" spans="2:16" x14ac:dyDescent="0.2">
      <c r="B177" s="12" t="s">
        <v>120</v>
      </c>
      <c r="C177" s="1" t="s">
        <v>114</v>
      </c>
      <c r="D177" s="1">
        <v>57</v>
      </c>
      <c r="E177" s="1" t="s">
        <v>126</v>
      </c>
      <c r="M177" s="12" t="s">
        <v>120</v>
      </c>
      <c r="N177" s="1" t="s">
        <v>114</v>
      </c>
      <c r="O177" s="1">
        <v>57</v>
      </c>
      <c r="P177" s="1" t="s">
        <v>126</v>
      </c>
    </row>
    <row r="178" spans="2:16" x14ac:dyDescent="0.2">
      <c r="B178" s="12" t="s">
        <v>120</v>
      </c>
      <c r="C178" s="1" t="s">
        <v>115</v>
      </c>
      <c r="D178" s="1">
        <v>65</v>
      </c>
      <c r="E178" s="1" t="s">
        <v>127</v>
      </c>
      <c r="M178" s="12" t="s">
        <v>120</v>
      </c>
      <c r="N178" s="1" t="s">
        <v>115</v>
      </c>
      <c r="O178" s="1">
        <v>65</v>
      </c>
      <c r="P178" s="1" t="s">
        <v>127</v>
      </c>
    </row>
    <row r="179" spans="2:16" x14ac:dyDescent="0.2">
      <c r="B179" s="12" t="s">
        <v>120</v>
      </c>
      <c r="C179" s="1" t="s">
        <v>116</v>
      </c>
      <c r="D179" s="1">
        <v>48</v>
      </c>
      <c r="E179" s="1" t="s">
        <v>126</v>
      </c>
      <c r="M179" s="12" t="s">
        <v>120</v>
      </c>
      <c r="N179" s="1" t="s">
        <v>116</v>
      </c>
      <c r="O179" s="1">
        <v>48</v>
      </c>
      <c r="P179" s="1" t="s">
        <v>126</v>
      </c>
    </row>
    <row r="180" spans="2:16" x14ac:dyDescent="0.2">
      <c r="B180" s="12" t="s">
        <v>120</v>
      </c>
      <c r="C180" s="1" t="s">
        <v>117</v>
      </c>
      <c r="D180" s="1">
        <v>44</v>
      </c>
      <c r="E180" s="1" t="s">
        <v>126</v>
      </c>
      <c r="M180" s="12" t="s">
        <v>120</v>
      </c>
      <c r="N180" s="1" t="s">
        <v>117</v>
      </c>
      <c r="O180" s="1">
        <v>44</v>
      </c>
      <c r="P180" s="1" t="s">
        <v>126</v>
      </c>
    </row>
    <row r="181" spans="2:16" x14ac:dyDescent="0.2">
      <c r="B181" s="12" t="s">
        <v>120</v>
      </c>
      <c r="C181" s="1" t="s">
        <v>118</v>
      </c>
      <c r="D181" s="1">
        <v>86</v>
      </c>
      <c r="E181" s="1" t="s">
        <v>125</v>
      </c>
      <c r="M181" s="12" t="s">
        <v>120</v>
      </c>
      <c r="N181" s="1" t="s">
        <v>118</v>
      </c>
      <c r="O181" s="1">
        <v>86</v>
      </c>
      <c r="P181" s="1" t="s">
        <v>125</v>
      </c>
    </row>
    <row r="182" spans="2:16" x14ac:dyDescent="0.2">
      <c r="B182" s="12" t="s">
        <v>121</v>
      </c>
      <c r="C182" s="1" t="s">
        <v>114</v>
      </c>
      <c r="D182" s="1">
        <v>43</v>
      </c>
      <c r="E182" s="1" t="s">
        <v>126</v>
      </c>
      <c r="M182" s="12" t="s">
        <v>121</v>
      </c>
      <c r="N182" s="1" t="s">
        <v>114</v>
      </c>
      <c r="O182" s="1">
        <v>43</v>
      </c>
      <c r="P182" s="1" t="s">
        <v>126</v>
      </c>
    </row>
    <row r="183" spans="2:16" x14ac:dyDescent="0.2">
      <c r="B183" s="12" t="s">
        <v>121</v>
      </c>
      <c r="C183" s="1" t="s">
        <v>115</v>
      </c>
      <c r="D183" s="1">
        <v>83</v>
      </c>
      <c r="E183" s="1" t="s">
        <v>125</v>
      </c>
      <c r="M183" s="12" t="s">
        <v>121</v>
      </c>
      <c r="N183" s="1" t="s">
        <v>115</v>
      </c>
      <c r="O183" s="1">
        <v>83</v>
      </c>
      <c r="P183" s="1" t="s">
        <v>125</v>
      </c>
    </row>
    <row r="184" spans="2:16" x14ac:dyDescent="0.2">
      <c r="B184" s="12" t="s">
        <v>121</v>
      </c>
      <c r="C184" s="1" t="s">
        <v>116</v>
      </c>
      <c r="D184" s="1">
        <v>67</v>
      </c>
      <c r="E184" s="1" t="s">
        <v>127</v>
      </c>
      <c r="M184" s="12" t="s">
        <v>121</v>
      </c>
      <c r="N184" s="1" t="s">
        <v>116</v>
      </c>
      <c r="O184" s="1">
        <v>67</v>
      </c>
      <c r="P184" s="1" t="s">
        <v>127</v>
      </c>
    </row>
    <row r="185" spans="2:16" x14ac:dyDescent="0.2">
      <c r="B185" s="12" t="s">
        <v>121</v>
      </c>
      <c r="C185" s="1" t="s">
        <v>117</v>
      </c>
      <c r="D185" s="1">
        <v>64</v>
      </c>
      <c r="E185" s="1" t="s">
        <v>127</v>
      </c>
      <c r="M185" s="12" t="s">
        <v>121</v>
      </c>
      <c r="N185" s="1" t="s">
        <v>117</v>
      </c>
      <c r="O185" s="1">
        <v>64</v>
      </c>
      <c r="P185" s="1" t="s">
        <v>127</v>
      </c>
    </row>
    <row r="186" spans="2:16" x14ac:dyDescent="0.2">
      <c r="B186" s="12" t="s">
        <v>121</v>
      </c>
      <c r="C186" s="1" t="s">
        <v>118</v>
      </c>
      <c r="D186" s="1">
        <v>79</v>
      </c>
      <c r="E186" s="1" t="s">
        <v>124</v>
      </c>
      <c r="M186" s="12" t="s">
        <v>121</v>
      </c>
      <c r="N186" s="1" t="s">
        <v>118</v>
      </c>
      <c r="O186" s="1">
        <v>79</v>
      </c>
      <c r="P186" s="1" t="s">
        <v>124</v>
      </c>
    </row>
    <row r="187" spans="2:16" x14ac:dyDescent="0.2">
      <c r="B187" s="12" t="s">
        <v>122</v>
      </c>
      <c r="C187" s="1" t="s">
        <v>114</v>
      </c>
      <c r="D187" s="1">
        <v>88</v>
      </c>
      <c r="E187" s="1" t="s">
        <v>125</v>
      </c>
      <c r="M187" s="12" t="s">
        <v>122</v>
      </c>
      <c r="N187" s="1" t="s">
        <v>114</v>
      </c>
      <c r="O187" s="1">
        <v>88</v>
      </c>
      <c r="P187" s="1" t="s">
        <v>125</v>
      </c>
    </row>
    <row r="188" spans="2:16" x14ac:dyDescent="0.2">
      <c r="B188" s="12" t="s">
        <v>122</v>
      </c>
      <c r="C188" s="1" t="s">
        <v>115</v>
      </c>
      <c r="D188" s="1">
        <v>87</v>
      </c>
      <c r="E188" s="1" t="s">
        <v>125</v>
      </c>
      <c r="M188" s="12" t="s">
        <v>122</v>
      </c>
      <c r="N188" s="1" t="s">
        <v>115</v>
      </c>
      <c r="O188" s="1">
        <v>87</v>
      </c>
      <c r="P188" s="1" t="s">
        <v>125</v>
      </c>
    </row>
    <row r="189" spans="2:16" x14ac:dyDescent="0.2">
      <c r="B189" s="12" t="s">
        <v>122</v>
      </c>
      <c r="C189" s="1" t="s">
        <v>116</v>
      </c>
      <c r="D189" s="1">
        <v>90</v>
      </c>
      <c r="E189" s="1" t="s">
        <v>125</v>
      </c>
      <c r="M189" s="12" t="s">
        <v>122</v>
      </c>
      <c r="N189" s="1" t="s">
        <v>116</v>
      </c>
      <c r="O189" s="1">
        <v>90</v>
      </c>
      <c r="P189" s="1" t="s">
        <v>125</v>
      </c>
    </row>
    <row r="190" spans="2:16" x14ac:dyDescent="0.2">
      <c r="B190" s="12" t="s">
        <v>122</v>
      </c>
      <c r="C190" s="1" t="s">
        <v>117</v>
      </c>
      <c r="D190" s="1">
        <v>92</v>
      </c>
      <c r="E190" s="1" t="s">
        <v>125</v>
      </c>
      <c r="M190" s="12" t="s">
        <v>122</v>
      </c>
      <c r="N190" s="1" t="s">
        <v>117</v>
      </c>
      <c r="O190" s="1">
        <v>92</v>
      </c>
      <c r="P190" s="1" t="s">
        <v>125</v>
      </c>
    </row>
    <row r="191" spans="2:16" x14ac:dyDescent="0.2">
      <c r="B191" s="12" t="s">
        <v>122</v>
      </c>
      <c r="C191" s="1" t="s">
        <v>118</v>
      </c>
      <c r="D191" s="1">
        <v>68</v>
      </c>
      <c r="E191" s="1" t="s">
        <v>127</v>
      </c>
      <c r="M191" s="12" t="s">
        <v>122</v>
      </c>
      <c r="N191" s="1" t="s">
        <v>118</v>
      </c>
      <c r="O191" s="1">
        <v>68</v>
      </c>
      <c r="P191" s="1" t="s">
        <v>127</v>
      </c>
    </row>
    <row r="192" spans="2:16" x14ac:dyDescent="0.2"/>
    <row r="193" spans="1:26" x14ac:dyDescent="0.2"/>
    <row r="194" spans="1:26" x14ac:dyDescent="0.2">
      <c r="A194" s="16" t="s">
        <v>130</v>
      </c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B195" t="s">
        <v>131</v>
      </c>
    </row>
    <row r="196" spans="1:26" x14ac:dyDescent="0.2"/>
    <row r="197" spans="1:26" x14ac:dyDescent="0.2">
      <c r="B197" t="s">
        <v>132</v>
      </c>
    </row>
    <row r="198" spans="1:26" x14ac:dyDescent="0.2">
      <c r="M198" t="s">
        <v>108</v>
      </c>
    </row>
    <row r="199" spans="1:26" x14ac:dyDescent="0.2">
      <c r="B199" t="s">
        <v>134</v>
      </c>
      <c r="G199" t="s">
        <v>135</v>
      </c>
      <c r="M199" t="s">
        <v>134</v>
      </c>
      <c r="V199" t="s">
        <v>135</v>
      </c>
    </row>
    <row r="200" spans="1:26" x14ac:dyDescent="0.2">
      <c r="B200" s="1" t="s">
        <v>22</v>
      </c>
      <c r="C200" s="1" t="s">
        <v>69</v>
      </c>
      <c r="D200" s="1" t="s">
        <v>133</v>
      </c>
      <c r="E200" s="12" t="s">
        <v>141</v>
      </c>
      <c r="G200" s="1" t="s">
        <v>133</v>
      </c>
      <c r="H200" s="12" t="s">
        <v>141</v>
      </c>
      <c r="I200" s="13"/>
      <c r="J200" s="13"/>
      <c r="K200" s="13"/>
      <c r="M200" s="1" t="s">
        <v>22</v>
      </c>
      <c r="N200" s="1" t="s">
        <v>69</v>
      </c>
      <c r="O200" s="1" t="s">
        <v>133</v>
      </c>
      <c r="P200" s="12" t="s">
        <v>141</v>
      </c>
      <c r="V200" s="1" t="s">
        <v>133</v>
      </c>
      <c r="W200" s="12" t="s">
        <v>141</v>
      </c>
    </row>
    <row r="201" spans="1:26" x14ac:dyDescent="0.2">
      <c r="B201" s="1" t="s">
        <v>27</v>
      </c>
      <c r="C201" s="1">
        <v>10001</v>
      </c>
      <c r="D201" s="1" t="s">
        <v>136</v>
      </c>
      <c r="E201" s="1"/>
      <c r="G201" s="1" t="s">
        <v>136</v>
      </c>
      <c r="H201" s="1" t="s">
        <v>142</v>
      </c>
      <c r="I201" s="14"/>
      <c r="J201" s="14"/>
      <c r="K201" s="14"/>
      <c r="M201" s="1" t="s">
        <v>27</v>
      </c>
      <c r="N201" s="1">
        <v>10001</v>
      </c>
      <c r="O201" s="1" t="s">
        <v>136</v>
      </c>
      <c r="P201" s="1" t="str">
        <f t="shared" ref="P201:P215" si="1">VLOOKUP(O201,$V$201:$W$205,2,FALSE)</f>
        <v>りんご</v>
      </c>
      <c r="Q201" t="s">
        <v>171</v>
      </c>
      <c r="V201" s="1" t="s">
        <v>136</v>
      </c>
      <c r="W201" s="1" t="s">
        <v>142</v>
      </c>
    </row>
    <row r="202" spans="1:26" x14ac:dyDescent="0.2">
      <c r="B202" s="1" t="s">
        <v>27</v>
      </c>
      <c r="C202" s="1">
        <v>10002</v>
      </c>
      <c r="D202" s="1" t="s">
        <v>137</v>
      </c>
      <c r="E202" s="1"/>
      <c r="G202" s="1" t="s">
        <v>137</v>
      </c>
      <c r="H202" s="1" t="s">
        <v>143</v>
      </c>
      <c r="I202" s="14"/>
      <c r="J202" s="14"/>
      <c r="K202" s="14"/>
      <c r="M202" s="1" t="s">
        <v>27</v>
      </c>
      <c r="N202" s="1">
        <v>10002</v>
      </c>
      <c r="O202" s="1" t="s">
        <v>137</v>
      </c>
      <c r="P202" s="1" t="str">
        <f t="shared" si="1"/>
        <v>バナナ</v>
      </c>
      <c r="Q202" t="s">
        <v>172</v>
      </c>
      <c r="V202" s="1" t="s">
        <v>137</v>
      </c>
      <c r="W202" s="1" t="s">
        <v>143</v>
      </c>
    </row>
    <row r="203" spans="1:26" x14ac:dyDescent="0.2">
      <c r="B203" s="1" t="s">
        <v>27</v>
      </c>
      <c r="C203" s="1">
        <v>10003</v>
      </c>
      <c r="D203" s="1" t="s">
        <v>138</v>
      </c>
      <c r="E203" s="1"/>
      <c r="G203" s="1" t="s">
        <v>138</v>
      </c>
      <c r="H203" s="1" t="s">
        <v>144</v>
      </c>
      <c r="I203" s="14"/>
      <c r="J203" s="14"/>
      <c r="K203" s="14"/>
      <c r="M203" s="1" t="s">
        <v>27</v>
      </c>
      <c r="N203" s="1">
        <v>10003</v>
      </c>
      <c r="O203" s="1" t="s">
        <v>138</v>
      </c>
      <c r="P203" s="1" t="str">
        <f t="shared" si="1"/>
        <v>なし</v>
      </c>
      <c r="Q203" t="s">
        <v>173</v>
      </c>
      <c r="V203" s="1" t="s">
        <v>138</v>
      </c>
      <c r="W203" s="1" t="s">
        <v>144</v>
      </c>
    </row>
    <row r="204" spans="1:26" x14ac:dyDescent="0.2">
      <c r="B204" s="1" t="s">
        <v>27</v>
      </c>
      <c r="C204" s="1">
        <v>10004</v>
      </c>
      <c r="D204" s="1" t="s">
        <v>139</v>
      </c>
      <c r="E204" s="1"/>
      <c r="G204" s="1" t="s">
        <v>139</v>
      </c>
      <c r="H204" s="1" t="s">
        <v>145</v>
      </c>
      <c r="I204" s="14"/>
      <c r="J204" s="14"/>
      <c r="K204" s="14"/>
      <c r="M204" s="1" t="s">
        <v>27</v>
      </c>
      <c r="N204" s="1">
        <v>10004</v>
      </c>
      <c r="O204" s="1" t="s">
        <v>139</v>
      </c>
      <c r="P204" s="1" t="str">
        <f t="shared" si="1"/>
        <v>みかん</v>
      </c>
      <c r="Q204" t="s">
        <v>174</v>
      </c>
      <c r="V204" s="1" t="s">
        <v>139</v>
      </c>
      <c r="W204" s="1" t="s">
        <v>145</v>
      </c>
    </row>
    <row r="205" spans="1:26" x14ac:dyDescent="0.2">
      <c r="B205" s="1" t="s">
        <v>27</v>
      </c>
      <c r="C205" s="1">
        <v>10005</v>
      </c>
      <c r="D205" s="1" t="s">
        <v>136</v>
      </c>
      <c r="E205" s="1"/>
      <c r="G205" s="1" t="s">
        <v>140</v>
      </c>
      <c r="H205" s="1" t="s">
        <v>146</v>
      </c>
      <c r="I205" s="14"/>
      <c r="J205" s="14"/>
      <c r="K205" s="14"/>
      <c r="M205" s="1" t="s">
        <v>27</v>
      </c>
      <c r="N205" s="1">
        <v>10005</v>
      </c>
      <c r="O205" s="1" t="s">
        <v>136</v>
      </c>
      <c r="P205" s="1" t="str">
        <f t="shared" si="1"/>
        <v>りんご</v>
      </c>
      <c r="Q205" t="s">
        <v>175</v>
      </c>
      <c r="V205" s="1" t="s">
        <v>140</v>
      </c>
      <c r="W205" s="1" t="s">
        <v>146</v>
      </c>
    </row>
    <row r="206" spans="1:26" x14ac:dyDescent="0.2">
      <c r="B206" s="1" t="s">
        <v>27</v>
      </c>
      <c r="C206" s="1">
        <v>10006</v>
      </c>
      <c r="D206" s="1" t="s">
        <v>139</v>
      </c>
      <c r="E206" s="1"/>
      <c r="M206" s="1" t="s">
        <v>27</v>
      </c>
      <c r="N206" s="1">
        <v>10006</v>
      </c>
      <c r="O206" s="1" t="s">
        <v>139</v>
      </c>
      <c r="P206" s="1" t="str">
        <f t="shared" si="1"/>
        <v>みかん</v>
      </c>
      <c r="Q206" t="s">
        <v>176</v>
      </c>
    </row>
    <row r="207" spans="1:26" x14ac:dyDescent="0.2">
      <c r="B207" s="1" t="s">
        <v>27</v>
      </c>
      <c r="C207" s="1">
        <v>10007</v>
      </c>
      <c r="D207" s="1" t="s">
        <v>139</v>
      </c>
      <c r="E207" s="1"/>
      <c r="M207" s="1" t="s">
        <v>27</v>
      </c>
      <c r="N207" s="1">
        <v>10007</v>
      </c>
      <c r="O207" s="1" t="s">
        <v>139</v>
      </c>
      <c r="P207" s="1" t="str">
        <f t="shared" si="1"/>
        <v>みかん</v>
      </c>
      <c r="Q207" t="s">
        <v>177</v>
      </c>
    </row>
    <row r="208" spans="1:26" x14ac:dyDescent="0.2">
      <c r="B208" s="1" t="s">
        <v>27</v>
      </c>
      <c r="C208" s="1">
        <v>10008</v>
      </c>
      <c r="D208" s="1" t="s">
        <v>140</v>
      </c>
      <c r="E208" s="1"/>
      <c r="M208" s="1" t="s">
        <v>27</v>
      </c>
      <c r="N208" s="1">
        <v>10008</v>
      </c>
      <c r="O208" s="1" t="s">
        <v>140</v>
      </c>
      <c r="P208" s="1" t="str">
        <f t="shared" si="1"/>
        <v>ぶどう</v>
      </c>
      <c r="Q208" t="s">
        <v>178</v>
      </c>
    </row>
    <row r="209" spans="1:26" x14ac:dyDescent="0.2">
      <c r="B209" s="1" t="s">
        <v>27</v>
      </c>
      <c r="C209" s="1">
        <v>10009</v>
      </c>
      <c r="D209" s="1" t="s">
        <v>136</v>
      </c>
      <c r="E209" s="1"/>
      <c r="M209" s="1" t="s">
        <v>27</v>
      </c>
      <c r="N209" s="1">
        <v>10009</v>
      </c>
      <c r="O209" s="1" t="s">
        <v>136</v>
      </c>
      <c r="P209" s="1" t="str">
        <f t="shared" si="1"/>
        <v>りんご</v>
      </c>
      <c r="Q209" t="s">
        <v>179</v>
      </c>
    </row>
    <row r="210" spans="1:26" x14ac:dyDescent="0.2">
      <c r="B210" s="1" t="s">
        <v>27</v>
      </c>
      <c r="C210" s="1">
        <v>10010</v>
      </c>
      <c r="D210" s="1" t="s">
        <v>140</v>
      </c>
      <c r="E210" s="1"/>
      <c r="M210" s="1" t="s">
        <v>27</v>
      </c>
      <c r="N210" s="1">
        <v>10010</v>
      </c>
      <c r="O210" s="1" t="s">
        <v>140</v>
      </c>
      <c r="P210" s="1" t="str">
        <f t="shared" si="1"/>
        <v>ぶどう</v>
      </c>
      <c r="Q210" t="s">
        <v>180</v>
      </c>
    </row>
    <row r="211" spans="1:26" x14ac:dyDescent="0.2">
      <c r="B211" s="1" t="s">
        <v>27</v>
      </c>
      <c r="C211" s="1">
        <v>10011</v>
      </c>
      <c r="D211" s="1" t="s">
        <v>140</v>
      </c>
      <c r="E211" s="1"/>
      <c r="M211" s="1" t="s">
        <v>27</v>
      </c>
      <c r="N211" s="1">
        <v>10011</v>
      </c>
      <c r="O211" s="1" t="s">
        <v>140</v>
      </c>
      <c r="P211" s="1" t="str">
        <f t="shared" si="1"/>
        <v>ぶどう</v>
      </c>
      <c r="Q211" t="s">
        <v>181</v>
      </c>
    </row>
    <row r="212" spans="1:26" x14ac:dyDescent="0.2">
      <c r="B212" s="1" t="s">
        <v>27</v>
      </c>
      <c r="C212" s="1">
        <v>10012</v>
      </c>
      <c r="D212" s="1" t="s">
        <v>136</v>
      </c>
      <c r="E212" s="1"/>
      <c r="M212" s="1" t="s">
        <v>27</v>
      </c>
      <c r="N212" s="1">
        <v>10012</v>
      </c>
      <c r="O212" s="1" t="s">
        <v>136</v>
      </c>
      <c r="P212" s="1" t="str">
        <f t="shared" si="1"/>
        <v>りんご</v>
      </c>
      <c r="Q212" t="s">
        <v>182</v>
      </c>
    </row>
    <row r="213" spans="1:26" x14ac:dyDescent="0.2">
      <c r="B213" s="1" t="s">
        <v>27</v>
      </c>
      <c r="C213" s="1">
        <v>10013</v>
      </c>
      <c r="D213" s="1" t="s">
        <v>138</v>
      </c>
      <c r="E213" s="1"/>
      <c r="M213" s="1" t="s">
        <v>27</v>
      </c>
      <c r="N213" s="1">
        <v>10013</v>
      </c>
      <c r="O213" s="1" t="s">
        <v>138</v>
      </c>
      <c r="P213" s="1" t="str">
        <f t="shared" si="1"/>
        <v>なし</v>
      </c>
      <c r="Q213" t="s">
        <v>183</v>
      </c>
    </row>
    <row r="214" spans="1:26" x14ac:dyDescent="0.2">
      <c r="B214" s="1" t="s">
        <v>27</v>
      </c>
      <c r="C214" s="1">
        <v>10014</v>
      </c>
      <c r="D214" s="1" t="s">
        <v>136</v>
      </c>
      <c r="E214" s="1"/>
      <c r="M214" s="1" t="s">
        <v>27</v>
      </c>
      <c r="N214" s="1">
        <v>10014</v>
      </c>
      <c r="O214" s="1" t="s">
        <v>136</v>
      </c>
      <c r="P214" s="1" t="str">
        <f t="shared" si="1"/>
        <v>りんご</v>
      </c>
      <c r="Q214" t="s">
        <v>184</v>
      </c>
    </row>
    <row r="215" spans="1:26" x14ac:dyDescent="0.2">
      <c r="B215" s="1" t="s">
        <v>27</v>
      </c>
      <c r="C215" s="1">
        <v>10015</v>
      </c>
      <c r="D215" s="1" t="s">
        <v>138</v>
      </c>
      <c r="E215" s="1"/>
      <c r="M215" s="1" t="s">
        <v>27</v>
      </c>
      <c r="N215" s="1">
        <v>10015</v>
      </c>
      <c r="O215" s="1" t="s">
        <v>138</v>
      </c>
      <c r="P215" s="1" t="str">
        <f t="shared" si="1"/>
        <v>なし</v>
      </c>
      <c r="Q215" t="s">
        <v>185</v>
      </c>
    </row>
    <row r="216" spans="1:26" x14ac:dyDescent="0.2"/>
    <row r="217" spans="1:26" x14ac:dyDescent="0.2"/>
    <row r="218" spans="1:26" x14ac:dyDescent="0.2"/>
    <row r="219" spans="1:26" x14ac:dyDescent="0.2">
      <c r="A219" s="16" t="s">
        <v>147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B220" t="s">
        <v>215</v>
      </c>
    </row>
    <row r="221" spans="1:26" x14ac:dyDescent="0.2"/>
    <row r="222" spans="1:26" x14ac:dyDescent="0.2"/>
    <row r="223" spans="1:26" x14ac:dyDescent="0.2">
      <c r="B223" t="s">
        <v>132</v>
      </c>
    </row>
    <row r="224" spans="1:26" x14ac:dyDescent="0.2">
      <c r="B224" t="s">
        <v>169</v>
      </c>
    </row>
    <row r="225" spans="2:23" x14ac:dyDescent="0.2">
      <c r="M225" t="s">
        <v>108</v>
      </c>
    </row>
    <row r="226" spans="2:23" x14ac:dyDescent="0.2">
      <c r="B226" t="s">
        <v>134</v>
      </c>
      <c r="G226" t="s">
        <v>135</v>
      </c>
      <c r="M226" t="s">
        <v>134</v>
      </c>
      <c r="V226" t="s">
        <v>135</v>
      </c>
    </row>
    <row r="227" spans="2:23" x14ac:dyDescent="0.2">
      <c r="B227" s="1" t="s">
        <v>22</v>
      </c>
      <c r="C227" s="1" t="s">
        <v>69</v>
      </c>
      <c r="D227" s="1" t="s">
        <v>133</v>
      </c>
      <c r="E227" s="12" t="s">
        <v>141</v>
      </c>
      <c r="G227" s="1" t="s">
        <v>133</v>
      </c>
      <c r="H227" s="12" t="s">
        <v>141</v>
      </c>
      <c r="M227" s="1" t="s">
        <v>22</v>
      </c>
      <c r="N227" s="1" t="s">
        <v>69</v>
      </c>
      <c r="O227" s="1" t="s">
        <v>133</v>
      </c>
      <c r="P227" s="12" t="s">
        <v>141</v>
      </c>
      <c r="V227" s="1" t="s">
        <v>133</v>
      </c>
      <c r="W227" s="12" t="s">
        <v>141</v>
      </c>
    </row>
    <row r="228" spans="2:23" x14ac:dyDescent="0.2">
      <c r="B228" s="1" t="s">
        <v>27</v>
      </c>
      <c r="C228" s="1">
        <v>10001</v>
      </c>
      <c r="D228" s="1" t="s">
        <v>136</v>
      </c>
      <c r="E228" s="1"/>
      <c r="G228" s="1" t="s">
        <v>136</v>
      </c>
      <c r="H228" s="1" t="s">
        <v>142</v>
      </c>
      <c r="M228" s="1" t="s">
        <v>27</v>
      </c>
      <c r="N228" s="1">
        <v>10001</v>
      </c>
      <c r="O228" s="1" t="s">
        <v>136</v>
      </c>
      <c r="P228" s="1" t="str">
        <f>IFERROR(VLOOKUP(O228,$V$228:$W$231,2,FALSE),"商品名なし")</f>
        <v>りんご</v>
      </c>
      <c r="Q228" t="s">
        <v>170</v>
      </c>
      <c r="V228" s="1" t="s">
        <v>136</v>
      </c>
      <c r="W228" s="1" t="s">
        <v>142</v>
      </c>
    </row>
    <row r="229" spans="2:23" x14ac:dyDescent="0.2">
      <c r="B229" s="1" t="s">
        <v>27</v>
      </c>
      <c r="C229" s="1">
        <v>10002</v>
      </c>
      <c r="D229" s="1" t="s">
        <v>137</v>
      </c>
      <c r="E229" s="1"/>
      <c r="G229" s="1" t="s">
        <v>137</v>
      </c>
      <c r="H229" s="1" t="s">
        <v>143</v>
      </c>
      <c r="M229" s="1" t="s">
        <v>27</v>
      </c>
      <c r="N229" s="1">
        <v>10002</v>
      </c>
      <c r="O229" s="1" t="s">
        <v>137</v>
      </c>
      <c r="P229" s="1" t="str">
        <f t="shared" ref="P229:P242" si="2">IFERROR(VLOOKUP(O229,$V$228:$W$231,2,FALSE),"商品名なし")</f>
        <v>バナナ</v>
      </c>
      <c r="Q229" t="s">
        <v>186</v>
      </c>
      <c r="V229" s="1" t="s">
        <v>137</v>
      </c>
      <c r="W229" s="1" t="s">
        <v>143</v>
      </c>
    </row>
    <row r="230" spans="2:23" x14ac:dyDescent="0.2">
      <c r="B230" s="1" t="s">
        <v>27</v>
      </c>
      <c r="C230" s="1">
        <v>10003</v>
      </c>
      <c r="D230" s="1" t="s">
        <v>138</v>
      </c>
      <c r="E230" s="1"/>
      <c r="G230" s="1" t="s">
        <v>138</v>
      </c>
      <c r="H230" s="1" t="s">
        <v>144</v>
      </c>
      <c r="M230" s="1" t="s">
        <v>27</v>
      </c>
      <c r="N230" s="1">
        <v>10003</v>
      </c>
      <c r="O230" s="1" t="s">
        <v>138</v>
      </c>
      <c r="P230" s="1" t="str">
        <f t="shared" si="2"/>
        <v>なし</v>
      </c>
      <c r="Q230" t="s">
        <v>187</v>
      </c>
      <c r="V230" s="1" t="s">
        <v>138</v>
      </c>
      <c r="W230" s="1" t="s">
        <v>144</v>
      </c>
    </row>
    <row r="231" spans="2:23" x14ac:dyDescent="0.2">
      <c r="B231" s="1" t="s">
        <v>27</v>
      </c>
      <c r="C231" s="1">
        <v>10004</v>
      </c>
      <c r="D231" s="1" t="s">
        <v>139</v>
      </c>
      <c r="E231" s="1"/>
      <c r="G231" s="1" t="s">
        <v>139</v>
      </c>
      <c r="H231" s="1" t="s">
        <v>145</v>
      </c>
      <c r="M231" s="1" t="s">
        <v>27</v>
      </c>
      <c r="N231" s="1">
        <v>10004</v>
      </c>
      <c r="O231" s="1" t="s">
        <v>139</v>
      </c>
      <c r="P231" s="1" t="str">
        <f t="shared" si="2"/>
        <v>みかん</v>
      </c>
      <c r="Q231" t="s">
        <v>188</v>
      </c>
      <c r="V231" s="1" t="s">
        <v>139</v>
      </c>
      <c r="W231" s="1" t="s">
        <v>145</v>
      </c>
    </row>
    <row r="232" spans="2:23" x14ac:dyDescent="0.2">
      <c r="B232" s="1" t="s">
        <v>27</v>
      </c>
      <c r="C232" s="1">
        <v>10005</v>
      </c>
      <c r="D232" s="1" t="s">
        <v>136</v>
      </c>
      <c r="E232" s="1"/>
      <c r="M232" s="1" t="s">
        <v>27</v>
      </c>
      <c r="N232" s="1">
        <v>10005</v>
      </c>
      <c r="O232" s="1" t="s">
        <v>136</v>
      </c>
      <c r="P232" s="1" t="str">
        <f t="shared" si="2"/>
        <v>りんご</v>
      </c>
      <c r="Q232" t="s">
        <v>189</v>
      </c>
    </row>
    <row r="233" spans="2:23" x14ac:dyDescent="0.2">
      <c r="B233" s="1" t="s">
        <v>27</v>
      </c>
      <c r="C233" s="1">
        <v>10006</v>
      </c>
      <c r="D233" s="1" t="s">
        <v>139</v>
      </c>
      <c r="E233" s="1"/>
      <c r="M233" s="1" t="s">
        <v>27</v>
      </c>
      <c r="N233" s="1">
        <v>10006</v>
      </c>
      <c r="O233" s="1" t="s">
        <v>139</v>
      </c>
      <c r="P233" s="1" t="str">
        <f t="shared" si="2"/>
        <v>みかん</v>
      </c>
      <c r="Q233" t="s">
        <v>190</v>
      </c>
    </row>
    <row r="234" spans="2:23" x14ac:dyDescent="0.2">
      <c r="B234" s="1" t="s">
        <v>27</v>
      </c>
      <c r="C234" s="1">
        <v>10007</v>
      </c>
      <c r="D234" s="1" t="s">
        <v>139</v>
      </c>
      <c r="E234" s="1"/>
      <c r="M234" s="1" t="s">
        <v>27</v>
      </c>
      <c r="N234" s="1">
        <v>10007</v>
      </c>
      <c r="O234" s="1" t="s">
        <v>139</v>
      </c>
      <c r="P234" s="1" t="str">
        <f t="shared" si="2"/>
        <v>みかん</v>
      </c>
      <c r="Q234" t="s">
        <v>191</v>
      </c>
    </row>
    <row r="235" spans="2:23" x14ac:dyDescent="0.2">
      <c r="B235" s="1" t="s">
        <v>27</v>
      </c>
      <c r="C235" s="1">
        <v>10008</v>
      </c>
      <c r="D235" s="1" t="s">
        <v>140</v>
      </c>
      <c r="E235" s="1"/>
      <c r="M235" s="1" t="s">
        <v>27</v>
      </c>
      <c r="N235" s="1">
        <v>10008</v>
      </c>
      <c r="O235" s="1" t="s">
        <v>140</v>
      </c>
      <c r="P235" s="1" t="str">
        <f t="shared" si="2"/>
        <v>商品名なし</v>
      </c>
      <c r="Q235" t="s">
        <v>192</v>
      </c>
    </row>
    <row r="236" spans="2:23" x14ac:dyDescent="0.2">
      <c r="B236" s="1" t="s">
        <v>27</v>
      </c>
      <c r="C236" s="1">
        <v>10009</v>
      </c>
      <c r="D236" s="1" t="s">
        <v>136</v>
      </c>
      <c r="E236" s="1"/>
      <c r="M236" s="1" t="s">
        <v>27</v>
      </c>
      <c r="N236" s="1">
        <v>10009</v>
      </c>
      <c r="O236" s="1" t="s">
        <v>136</v>
      </c>
      <c r="P236" s="1" t="str">
        <f t="shared" si="2"/>
        <v>りんご</v>
      </c>
      <c r="Q236" t="s">
        <v>193</v>
      </c>
    </row>
    <row r="237" spans="2:23" x14ac:dyDescent="0.2">
      <c r="B237" s="1" t="s">
        <v>27</v>
      </c>
      <c r="C237" s="1">
        <v>10010</v>
      </c>
      <c r="D237" s="1" t="s">
        <v>140</v>
      </c>
      <c r="E237" s="1"/>
      <c r="M237" s="1" t="s">
        <v>27</v>
      </c>
      <c r="N237" s="1">
        <v>10010</v>
      </c>
      <c r="O237" s="1" t="s">
        <v>140</v>
      </c>
      <c r="P237" s="1" t="str">
        <f t="shared" si="2"/>
        <v>商品名なし</v>
      </c>
      <c r="Q237" t="s">
        <v>194</v>
      </c>
    </row>
    <row r="238" spans="2:23" x14ac:dyDescent="0.2">
      <c r="B238" s="1" t="s">
        <v>27</v>
      </c>
      <c r="C238" s="1">
        <v>10011</v>
      </c>
      <c r="D238" s="1" t="s">
        <v>140</v>
      </c>
      <c r="E238" s="1"/>
      <c r="M238" s="1" t="s">
        <v>27</v>
      </c>
      <c r="N238" s="1">
        <v>10011</v>
      </c>
      <c r="O238" s="1" t="s">
        <v>140</v>
      </c>
      <c r="P238" s="1" t="str">
        <f t="shared" si="2"/>
        <v>商品名なし</v>
      </c>
      <c r="Q238" t="s">
        <v>195</v>
      </c>
    </row>
    <row r="239" spans="2:23" x14ac:dyDescent="0.2">
      <c r="B239" s="1" t="s">
        <v>27</v>
      </c>
      <c r="C239" s="1">
        <v>10012</v>
      </c>
      <c r="D239" s="1" t="s">
        <v>136</v>
      </c>
      <c r="E239" s="1"/>
      <c r="M239" s="1" t="s">
        <v>27</v>
      </c>
      <c r="N239" s="1">
        <v>10012</v>
      </c>
      <c r="O239" s="1" t="s">
        <v>136</v>
      </c>
      <c r="P239" s="1" t="str">
        <f t="shared" si="2"/>
        <v>りんご</v>
      </c>
      <c r="Q239" t="s">
        <v>196</v>
      </c>
    </row>
    <row r="240" spans="2:23" x14ac:dyDescent="0.2">
      <c r="B240" s="1" t="s">
        <v>27</v>
      </c>
      <c r="C240" s="1">
        <v>10013</v>
      </c>
      <c r="D240" s="1" t="s">
        <v>138</v>
      </c>
      <c r="E240" s="1"/>
      <c r="M240" s="1" t="s">
        <v>27</v>
      </c>
      <c r="N240" s="1">
        <v>10013</v>
      </c>
      <c r="O240" s="1" t="s">
        <v>138</v>
      </c>
      <c r="P240" s="1" t="str">
        <f t="shared" si="2"/>
        <v>なし</v>
      </c>
      <c r="Q240" t="s">
        <v>197</v>
      </c>
    </row>
    <row r="241" spans="1:26" x14ac:dyDescent="0.2">
      <c r="B241" s="1" t="s">
        <v>27</v>
      </c>
      <c r="C241" s="1">
        <v>10014</v>
      </c>
      <c r="D241" s="1" t="s">
        <v>136</v>
      </c>
      <c r="E241" s="1"/>
      <c r="M241" s="1" t="s">
        <v>27</v>
      </c>
      <c r="N241" s="1">
        <v>10014</v>
      </c>
      <c r="O241" s="1" t="s">
        <v>136</v>
      </c>
      <c r="P241" s="1" t="str">
        <f t="shared" si="2"/>
        <v>りんご</v>
      </c>
      <c r="Q241" t="s">
        <v>198</v>
      </c>
    </row>
    <row r="242" spans="1:26" x14ac:dyDescent="0.2">
      <c r="B242" s="1" t="s">
        <v>27</v>
      </c>
      <c r="C242" s="1">
        <v>10015</v>
      </c>
      <c r="D242" s="1" t="s">
        <v>138</v>
      </c>
      <c r="E242" s="1"/>
      <c r="M242" s="1" t="s">
        <v>27</v>
      </c>
      <c r="N242" s="1">
        <v>10015</v>
      </c>
      <c r="O242" s="1" t="s">
        <v>138</v>
      </c>
      <c r="P242" s="1" t="str">
        <f t="shared" si="2"/>
        <v>なし</v>
      </c>
      <c r="Q242" t="s">
        <v>199</v>
      </c>
    </row>
    <row r="243" spans="1:26" x14ac:dyDescent="0.2"/>
    <row r="244" spans="1:26" x14ac:dyDescent="0.2"/>
    <row r="245" spans="1:26" x14ac:dyDescent="0.2"/>
    <row r="246" spans="1:26" x14ac:dyDescent="0.2">
      <c r="A246" s="16" t="s">
        <v>148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/>
    <row r="248" spans="1:26" x14ac:dyDescent="0.2">
      <c r="B248" t="s">
        <v>200</v>
      </c>
    </row>
    <row r="249" spans="1:26" x14ac:dyDescent="0.2"/>
    <row r="250" spans="1:26" x14ac:dyDescent="0.2">
      <c r="B250" t="s">
        <v>201</v>
      </c>
    </row>
    <row r="251" spans="1:26" x14ac:dyDescent="0.2">
      <c r="M251" t="s">
        <v>108</v>
      </c>
    </row>
    <row r="252" spans="1:26" ht="26.4" x14ac:dyDescent="0.2">
      <c r="B252" s="17" t="s">
        <v>202</v>
      </c>
      <c r="C252" s="18" t="s">
        <v>203</v>
      </c>
      <c r="M252" s="17" t="s">
        <v>202</v>
      </c>
      <c r="N252" s="18" t="s">
        <v>203</v>
      </c>
    </row>
    <row r="253" spans="1:26" x14ac:dyDescent="0.2">
      <c r="B253" s="1" t="s">
        <v>206</v>
      </c>
      <c r="C253" s="1"/>
      <c r="M253" s="1" t="s">
        <v>206</v>
      </c>
      <c r="N253" s="1" t="str">
        <f>LEFT(M253,3)</f>
        <v>ZAQ</v>
      </c>
      <c r="O253" t="s">
        <v>204</v>
      </c>
    </row>
    <row r="254" spans="1:26" x14ac:dyDescent="0.2"/>
    <row r="255" spans="1:26" x14ac:dyDescent="0.2"/>
    <row r="256" spans="1:26" x14ac:dyDescent="0.2"/>
    <row r="257" spans="1:26" x14ac:dyDescent="0.2">
      <c r="A257" s="16" t="s">
        <v>149</v>
      </c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/>
    <row r="259" spans="1:26" x14ac:dyDescent="0.2">
      <c r="B259" t="s">
        <v>205</v>
      </c>
    </row>
    <row r="260" spans="1:26" x14ac:dyDescent="0.2"/>
    <row r="261" spans="1:26" x14ac:dyDescent="0.2">
      <c r="B261" t="s">
        <v>207</v>
      </c>
    </row>
    <row r="262" spans="1:26" x14ac:dyDescent="0.2">
      <c r="M262" t="s">
        <v>108</v>
      </c>
    </row>
    <row r="263" spans="1:26" ht="39.6" x14ac:dyDescent="0.2">
      <c r="B263" s="17" t="s">
        <v>202</v>
      </c>
      <c r="C263" s="18" t="s">
        <v>208</v>
      </c>
      <c r="M263" s="17" t="s">
        <v>202</v>
      </c>
      <c r="N263" s="18" t="s">
        <v>208</v>
      </c>
    </row>
    <row r="264" spans="1:26" x14ac:dyDescent="0.2">
      <c r="B264" s="1" t="s">
        <v>206</v>
      </c>
      <c r="C264" s="1"/>
      <c r="M264" s="1" t="s">
        <v>206</v>
      </c>
      <c r="N264" s="1" t="str">
        <f>MID(M264,5,3)</f>
        <v>100</v>
      </c>
      <c r="O264" t="s">
        <v>209</v>
      </c>
    </row>
    <row r="265" spans="1:26" x14ac:dyDescent="0.2"/>
    <row r="266" spans="1:26" x14ac:dyDescent="0.2"/>
    <row r="267" spans="1:26" x14ac:dyDescent="0.2"/>
    <row r="268" spans="1:26" x14ac:dyDescent="0.2"/>
    <row r="269" spans="1:26" x14ac:dyDescent="0.2">
      <c r="A269" s="16" t="s">
        <v>150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/>
    <row r="271" spans="1:26" x14ac:dyDescent="0.2">
      <c r="B271" t="s">
        <v>210</v>
      </c>
    </row>
    <row r="272" spans="1:26" x14ac:dyDescent="0.2"/>
    <row r="273" spans="2:15" x14ac:dyDescent="0.2">
      <c r="B273" t="s">
        <v>211</v>
      </c>
    </row>
    <row r="274" spans="2:15" x14ac:dyDescent="0.2">
      <c r="M274" t="s">
        <v>108</v>
      </c>
    </row>
    <row r="275" spans="2:15" ht="26.4" x14ac:dyDescent="0.2">
      <c r="B275" s="17" t="s">
        <v>202</v>
      </c>
      <c r="C275" s="18" t="s">
        <v>212</v>
      </c>
      <c r="M275" s="17" t="s">
        <v>202</v>
      </c>
      <c r="N275" s="18" t="s">
        <v>212</v>
      </c>
    </row>
    <row r="276" spans="2:15" x14ac:dyDescent="0.2">
      <c r="B276" s="1" t="s">
        <v>206</v>
      </c>
      <c r="C276" s="1"/>
      <c r="M276" s="1" t="s">
        <v>206</v>
      </c>
      <c r="N276" s="1" t="str">
        <f>RIGHT(M276,3)</f>
        <v>000</v>
      </c>
      <c r="O276" t="s">
        <v>213</v>
      </c>
    </row>
    <row r="277" spans="2:15" x14ac:dyDescent="0.2"/>
    <row r="278" spans="2:15" x14ac:dyDescent="0.2"/>
    <row r="279" spans="2:15" x14ac:dyDescent="0.2"/>
  </sheetData>
  <mergeCells count="1">
    <mergeCell ref="A1:Z1"/>
  </mergeCells>
  <phoneticPr fontId="1"/>
  <hyperlinks>
    <hyperlink ref="B4" location="'1_Excel関数'!A13" display="①SUM関数"/>
    <hyperlink ref="B5" location="'1_Excel関数'!A28" display="②AVERAGE関数"/>
    <hyperlink ref="B6" location="'1_Excel関数'!A43" display="③ABS関数"/>
    <hyperlink ref="B7" location="'1_Excel関数'!A55" display="④IF関数"/>
    <hyperlink ref="B8" location="'1_Excel関数'!A71" display="⑤絶対参照"/>
    <hyperlink ref="D4" location="'1_Excel関数'!A89" display="⑥SUMIF関数"/>
    <hyperlink ref="D5" location="'1_Excel関数'!A109" display="⑦SUMIFS関数"/>
    <hyperlink ref="D6" location="'1_Excel関数'!A136" display="⑧COUNTIF関数"/>
    <hyperlink ref="D7" location="'1_Excel関数'!A159" display="⑨COUNTIFS関数"/>
    <hyperlink ref="D8" location="'1_Excel関数'!A194" display="⑩VLOOKUP関数"/>
    <hyperlink ref="G4" location="'1_Excel関数'!A219" display="⑪IFERROR関数"/>
    <hyperlink ref="G5" location="'1_Excel関数'!A246" display="⑫LEFT関数"/>
    <hyperlink ref="G6" location="'1_Excel関数'!A257" display="⑬MID関数"/>
    <hyperlink ref="G7" location="'1_Excel関数'!A269" display="⑭RIGHT関数"/>
  </hyperlinks>
  <pageMargins left="0.7" right="0.7" top="0.75" bottom="0.75" header="0.3" footer="0.3"/>
  <pageSetup paperSize="9"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Excel関数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2021-03-12T02:20:07Z</dcterms:modified>
</cp:coreProperties>
</file>